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89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PRIHODA'!$A$1:$H$45</definedName>
  </definedNames>
  <calcPr calcId="145621"/>
</workbook>
</file>

<file path=xl/calcChain.xml><?xml version="1.0" encoding="utf-8"?>
<calcChain xmlns="http://schemas.openxmlformats.org/spreadsheetml/2006/main">
  <c r="M21" i="3" l="1"/>
  <c r="M12" i="3"/>
  <c r="M9" i="3" s="1"/>
  <c r="L9" i="3"/>
  <c r="L21" i="3"/>
  <c r="L28" i="3"/>
  <c r="L47" i="3"/>
  <c r="M47" i="3"/>
  <c r="L51" i="3"/>
  <c r="M51" i="3"/>
  <c r="L12" i="3"/>
  <c r="N56" i="3"/>
  <c r="E56" i="3"/>
  <c r="F56" i="3"/>
  <c r="G56" i="3"/>
  <c r="H56" i="3"/>
  <c r="I56" i="3"/>
  <c r="J56" i="3"/>
  <c r="K56" i="3"/>
  <c r="D56" i="3"/>
  <c r="D23" i="3"/>
  <c r="D24" i="3"/>
  <c r="D25" i="3"/>
  <c r="D26" i="3"/>
  <c r="D27" i="3"/>
  <c r="D22" i="3"/>
  <c r="D10" i="3"/>
  <c r="E12" i="3"/>
  <c r="F12" i="3"/>
  <c r="G12" i="3"/>
  <c r="H12" i="3"/>
  <c r="I12" i="3"/>
  <c r="J12" i="3"/>
  <c r="K12" i="3"/>
  <c r="E9" i="3"/>
  <c r="D11" i="3"/>
  <c r="G21" i="3"/>
  <c r="G28" i="3"/>
  <c r="G38" i="3"/>
  <c r="D53" i="3"/>
  <c r="D49" i="3"/>
  <c r="D48" i="3"/>
  <c r="D40" i="3"/>
  <c r="D41" i="3"/>
  <c r="D42" i="3"/>
  <c r="D43" i="3"/>
  <c r="D44" i="3"/>
  <c r="D45" i="3"/>
  <c r="D39" i="3"/>
  <c r="D30" i="3"/>
  <c r="D31" i="3"/>
  <c r="D32" i="3"/>
  <c r="D33" i="3"/>
  <c r="D34" i="3"/>
  <c r="D35" i="3"/>
  <c r="D36" i="3"/>
  <c r="D37" i="3"/>
  <c r="D29" i="3"/>
  <c r="D18" i="3"/>
  <c r="D19" i="3"/>
  <c r="D20" i="3"/>
  <c r="D17" i="3"/>
  <c r="N10" i="3"/>
  <c r="N11" i="3"/>
  <c r="N13" i="3"/>
  <c r="N14" i="3"/>
  <c r="N17" i="3"/>
  <c r="N22" i="3"/>
  <c r="N23" i="3"/>
  <c r="N24" i="3"/>
  <c r="N25" i="3"/>
  <c r="N26" i="3"/>
  <c r="N27" i="3"/>
  <c r="N29" i="3"/>
  <c r="N30" i="3"/>
  <c r="N31" i="3"/>
  <c r="N32" i="3"/>
  <c r="N33" i="3"/>
  <c r="N34" i="3"/>
  <c r="N35" i="3"/>
  <c r="N36" i="3"/>
  <c r="N37" i="3"/>
  <c r="N39" i="3"/>
  <c r="N40" i="3"/>
  <c r="N41" i="3"/>
  <c r="N42" i="3"/>
  <c r="N43" i="3"/>
  <c r="N44" i="3"/>
  <c r="N45" i="3"/>
  <c r="N48" i="3"/>
  <c r="N49" i="3"/>
  <c r="N53" i="3"/>
  <c r="D13" i="3"/>
  <c r="D14" i="3"/>
  <c r="D12" i="3" l="1"/>
  <c r="D9" i="3" s="1"/>
  <c r="G15" i="3"/>
  <c r="B39" i="2"/>
  <c r="B44" i="2" s="1"/>
  <c r="C36" i="2"/>
  <c r="B24" i="2"/>
  <c r="B30" i="2" s="1"/>
  <c r="C21" i="2"/>
  <c r="E52" i="3"/>
  <c r="F52" i="3"/>
  <c r="F51" i="3" s="1"/>
  <c r="F50" i="3" s="1"/>
  <c r="G52" i="3"/>
  <c r="G51" i="3" s="1"/>
  <c r="G50" i="3" s="1"/>
  <c r="H52" i="3"/>
  <c r="H51" i="3" s="1"/>
  <c r="H50" i="3" s="1"/>
  <c r="I52" i="3"/>
  <c r="I51" i="3" s="1"/>
  <c r="I50" i="3" s="1"/>
  <c r="J52" i="3"/>
  <c r="J51" i="3" s="1"/>
  <c r="J50" i="3" s="1"/>
  <c r="K52" i="3"/>
  <c r="K51" i="3" s="1"/>
  <c r="K50" i="3" s="1"/>
  <c r="L52" i="3"/>
  <c r="L50" i="3" s="1"/>
  <c r="M52" i="3"/>
  <c r="M50" i="3" s="1"/>
  <c r="E47" i="3"/>
  <c r="G47" i="3"/>
  <c r="H47" i="3"/>
  <c r="H46" i="3" s="1"/>
  <c r="I47" i="3"/>
  <c r="I46" i="3" s="1"/>
  <c r="J47" i="3"/>
  <c r="J46" i="3" s="1"/>
  <c r="K47" i="3"/>
  <c r="K46" i="3" s="1"/>
  <c r="L46" i="3"/>
  <c r="M46" i="3"/>
  <c r="E46" i="3"/>
  <c r="G46" i="3"/>
  <c r="E38" i="3"/>
  <c r="H38" i="3"/>
  <c r="I38" i="3"/>
  <c r="J38" i="3"/>
  <c r="K38" i="3"/>
  <c r="L38" i="3"/>
  <c r="M38" i="3"/>
  <c r="G16" i="3"/>
  <c r="H16" i="3"/>
  <c r="I16" i="3"/>
  <c r="J16" i="3"/>
  <c r="K16" i="3"/>
  <c r="L16" i="3"/>
  <c r="M16" i="3"/>
  <c r="B9" i="2"/>
  <c r="B15" i="2" s="1"/>
  <c r="D15" i="2"/>
  <c r="E15" i="2"/>
  <c r="F15" i="2"/>
  <c r="G15" i="2"/>
  <c r="H15" i="2"/>
  <c r="C6" i="2"/>
  <c r="C15" i="2" s="1"/>
  <c r="E28" i="3"/>
  <c r="H28" i="3"/>
  <c r="I28" i="3"/>
  <c r="J28" i="3"/>
  <c r="K28" i="3"/>
  <c r="M28" i="3"/>
  <c r="E21" i="3"/>
  <c r="H21" i="3"/>
  <c r="I21" i="3"/>
  <c r="J21" i="3"/>
  <c r="K21" i="3"/>
  <c r="D47" i="3"/>
  <c r="D46" i="3" s="1"/>
  <c r="D38" i="3"/>
  <c r="D28" i="3"/>
  <c r="D21" i="3"/>
  <c r="M15" i="3" l="1"/>
  <c r="D16" i="3"/>
  <c r="K15" i="3"/>
  <c r="J15" i="3"/>
  <c r="D52" i="3"/>
  <c r="D51" i="3" s="1"/>
  <c r="D50" i="3" s="1"/>
  <c r="D15" i="3"/>
  <c r="D8" i="3" s="1"/>
  <c r="N16" i="3"/>
  <c r="E51" i="3"/>
  <c r="N52" i="3"/>
  <c r="F28" i="3"/>
  <c r="N28" i="3" s="1"/>
  <c r="F47" i="3"/>
  <c r="F46" i="3" s="1"/>
  <c r="N46" i="3" s="1"/>
  <c r="F21" i="3"/>
  <c r="N21" i="3" s="1"/>
  <c r="L15" i="3"/>
  <c r="F38" i="3"/>
  <c r="N38" i="3" s="1"/>
  <c r="H15" i="3"/>
  <c r="I15" i="3"/>
  <c r="E15" i="3"/>
  <c r="N47" i="3" l="1"/>
  <c r="E50" i="3"/>
  <c r="N50" i="3" s="1"/>
  <c r="N51" i="3"/>
  <c r="F15" i="3"/>
  <c r="N15" i="3" l="1"/>
  <c r="K9" i="3" l="1"/>
  <c r="K8" i="3" s="1"/>
  <c r="L8" i="3"/>
  <c r="L56" i="3" s="1"/>
  <c r="M8" i="3" l="1"/>
  <c r="M56" i="3" s="1"/>
  <c r="F7" i="4" l="1"/>
  <c r="H22" i="4" l="1"/>
  <c r="G22" i="4"/>
  <c r="F22" i="4"/>
  <c r="H10" i="4"/>
  <c r="H13" i="4" s="1"/>
  <c r="H24" i="4" s="1"/>
  <c r="G10" i="4"/>
  <c r="F10" i="4"/>
  <c r="F13" i="4" s="1"/>
  <c r="H7" i="4"/>
  <c r="G7" i="4"/>
  <c r="C44" i="2"/>
  <c r="D44" i="2"/>
  <c r="F44" i="2"/>
  <c r="C30" i="2"/>
  <c r="D30" i="2"/>
  <c r="F30" i="2"/>
  <c r="F24" i="4" l="1"/>
  <c r="G13" i="4"/>
  <c r="G24" i="4" s="1"/>
  <c r="B16" i="2"/>
  <c r="B31" i="2"/>
  <c r="B45" i="2"/>
  <c r="N18" i="3"/>
  <c r="N20" i="3"/>
  <c r="N19" i="3"/>
  <c r="I9" i="3"/>
  <c r="I8" i="3" s="1"/>
  <c r="J9" i="3"/>
  <c r="J8" i="3" s="1"/>
  <c r="H9" i="3"/>
  <c r="H8" i="3" s="1"/>
  <c r="F9" i="3"/>
  <c r="F8" i="3" s="1"/>
  <c r="E8" i="3"/>
  <c r="G9" i="3"/>
  <c r="G8" i="3" s="1"/>
  <c r="N12" i="3"/>
  <c r="N8" i="3" l="1"/>
  <c r="N9" i="3"/>
</calcChain>
</file>

<file path=xl/sharedStrings.xml><?xml version="1.0" encoding="utf-8"?>
<sst xmlns="http://schemas.openxmlformats.org/spreadsheetml/2006/main" count="154" uniqueCount="110">
  <si>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</si>
  <si>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</si>
  <si>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</si>
  <si>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</si>
  <si>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</si>
  <si>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</si>
  <si>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</si>
  <si>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</si>
  <si>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</si>
  <si>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</si>
  <si>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</si>
  <si>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</si>
  <si>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</si>
  <si>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</si>
  <si>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</si>
  <si>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</si>
  <si>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</si>
  <si>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</si>
  <si>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</si>
  <si>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</si>
  <si>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</si>
  <si>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</si>
  <si>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</si>
  <si>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</si>
  <si>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</si>
  <si>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</si>
  <si>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</si>
  <si>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</si>
  <si>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</si>
  <si>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</si>
  <si>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</si>
  <si>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</si>
  <si>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</si>
  <si>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</si>
  <si>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</si>
  <si>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</si>
  <si>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</si>
  <si>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</si>
  <si>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</si>
  <si>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</si>
  <si>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</si>
  <si>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</si>
  <si>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</si>
  <si>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</si>
  <si>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</si>
  <si>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</si>
  <si>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</si>
  <si>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</si>
  <si>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</si>
  <si>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</si>
  <si>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</si>
  <si>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</si>
  <si>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</si>
  <si>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</si>
  <si>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</si>
  <si>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</si>
  <si>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</si>
  <si>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</si>
  <si>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</si>
  <si>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</si>
  <si>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</si>
  <si>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</si>
  <si>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</si>
  <si>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</si>
  <si>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</si>
  <si>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</si>
  <si>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</si>
  <si>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</si>
  <si>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</si>
  <si>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</si>
  <si>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</si>
  <si>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</si>
  <si>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</si>
  <si>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</si>
  <si>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</si>
  <si>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</si>
  <si>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</si>
  <si>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</si>
  <si>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</si>
  <si>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</si>
  <si>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</si>
  <si>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</si>
  <si>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</si>
  <si>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</si>
  <si>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</si>
  <si>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</si>
  <si>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</si>
  <si>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</si>
  <si>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</si>
  <si>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</si>
  <si>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</si>
  <si>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</si>
  <si>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</si>
  <si>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>Bankarske usluge i usluge platnog prometa</t>
  </si>
  <si>
    <t>Negativne tečajne razlike i zatezne kamate</t>
  </si>
  <si>
    <t>Računalna oprema</t>
  </si>
  <si>
    <t>636  / Min.kulture</t>
  </si>
  <si>
    <t>6614 / prodaja roba</t>
  </si>
  <si>
    <t>6615 / pružene usluge</t>
  </si>
  <si>
    <t>67111 /prih.za plaće</t>
  </si>
  <si>
    <t>67112/prih za el.energiju</t>
  </si>
  <si>
    <t>67113 / Prih.za inv.održavanje</t>
  </si>
  <si>
    <t>67114/prih.za nab.opreme</t>
  </si>
  <si>
    <t>FINANCIJSKI PLAN CENTRA ZA POSJETITELJE IVANINA KUĆA BAJKE ZA 2018. I                                                                                                                                                PROJEKCIJA PLANA ZA  2019. I 2020. GODINU</t>
  </si>
  <si>
    <t>Opći prihodi i primici (Proračun Grada OG)</t>
  </si>
  <si>
    <t>Pomoći (Min.kulture)</t>
  </si>
  <si>
    <t xml:space="preserve">Prihodi za posebne namjene </t>
  </si>
  <si>
    <t>CENTAR ZA POSJETITELJE IVANINA KUĆA BAJKE</t>
  </si>
  <si>
    <t>provjera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</si>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</sst>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9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9" fillId="0" borderId="26" xfId="0" applyNumberFormat="1" applyFont="1" applyBorder="1" applyAlignment="1">
      <alignment wrapText="1"/>
    </xf>
    <xf numFmtId="3" fontId="18" fillId="0" borderId="27" xfId="0" applyNumberFormat="1" applyFont="1" applyBorder="1"/>
    <xf numFmtId="3" fontId="18" fillId="0" borderId="26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0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1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4" fillId="20" borderId="30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0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0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4" fillId="0" borderId="16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wrapText="1"/>
    </xf>
    <xf numFmtId="3" fontId="24" fillId="0" borderId="16" xfId="0" applyNumberFormat="1" applyFont="1" applyFill="1" applyBorder="1" applyAlignment="1" applyProtection="1"/>
    <xf numFmtId="0" fontId="22" fillId="0" borderId="16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>
      <alignment wrapText="1"/>
    </xf>
    <xf numFmtId="3" fontId="22" fillId="0" borderId="16" xfId="0" applyNumberFormat="1" applyFont="1" applyFill="1" applyBorder="1" applyAlignment="1" applyProtection="1"/>
    <xf numFmtId="0" fontId="22" fillId="0" borderId="16" xfId="0" applyNumberFormat="1" applyFont="1" applyFill="1" applyBorder="1" applyAlignment="1" applyProtection="1">
      <alignment wrapText="1" shrinkToFit="1"/>
    </xf>
    <xf numFmtId="1" fontId="19" fillId="19" borderId="34" xfId="0" applyNumberFormat="1" applyFont="1" applyFill="1" applyBorder="1" applyAlignment="1">
      <alignment horizontal="left" wrapText="1"/>
    </xf>
    <xf numFmtId="0" fontId="19" fillId="0" borderId="3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1" fontId="19" fillId="0" borderId="25" xfId="0" applyNumberFormat="1" applyFont="1" applyBorder="1" applyAlignment="1">
      <alignment wrapText="1"/>
    </xf>
    <xf numFmtId="3" fontId="18" fillId="0" borderId="31" xfId="0" applyNumberFormat="1" applyFont="1" applyBorder="1"/>
    <xf numFmtId="1" fontId="18" fillId="0" borderId="16" xfId="0" applyNumberFormat="1" applyFont="1" applyBorder="1" applyAlignment="1">
      <alignment horizontal="left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16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0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20" borderId="30" xfId="0" quotePrefix="1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34" fillId="0" borderId="30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0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1" fillId="21" borderId="30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2" xfId="0" applyNumberFormat="1" applyFont="1" applyFill="1" applyBorder="1" applyAlignment="1" applyProtection="1">
      <alignment horizontal="left" wrapText="1"/>
    </xf>
    <xf numFmtId="0" fontId="31" fillId="20" borderId="30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2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0" xfId="0" applyNumberFormat="1" applyFont="1" applyFill="1" applyBorder="1" applyAlignment="1" applyProtection="1">
      <alignment horizontal="left" wrapText="1"/>
    </xf>
    <xf numFmtId="0" fontId="18" fillId="20" borderId="15" xfId="0" applyNumberFormat="1" applyFont="1" applyFill="1" applyBorder="1" applyAlignment="1" applyProtection="1"/>
    <xf numFmtId="0" fontId="34" fillId="0" borderId="30" xfId="0" quotePrefix="1" applyFont="1" applyFill="1" applyBorder="1" applyAlignment="1">
      <alignment horizontal="left"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0" fontId="34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25" fillId="0" borderId="33" xfId="0" quotePrefix="1" applyNumberFormat="1" applyFont="1" applyFill="1" applyBorder="1" applyAlignment="1" applyProtection="1">
      <alignment horizontal="left" wrapText="1"/>
    </xf>
    <xf numFmtId="0" fontId="32" fillId="0" borderId="33" xfId="0" applyNumberFormat="1" applyFont="1" applyFill="1" applyBorder="1" applyAlignment="1" applyProtection="1">
      <alignment wrapText="1"/>
    </xf>
    <xf numFmtId="0" fontId="25" fillId="0" borderId="33" xfId="0" applyNumberFormat="1" applyFont="1" applyFill="1" applyBorder="1" applyAlignment="1" applyProtection="1">
      <alignment horizontal="center" vertical="center"/>
    </xf>
    <xf numFmtId="3" fontId="41" fillId="0" borderId="16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3" fontId="22" fillId="0" borderId="16" xfId="0" applyNumberFormat="1" applyFont="1" applyFill="1" applyBorder="1" applyAlignment="1" applyProtection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115" zoomScaleNormal="100" zoomScaleSheetLayoutView="115" workbookViewId="0">
      <selection activeCell="F12" sqref="F12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81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16384" width="11.42578125" style="10"/>
  </cols>
  <sheetData>
    <row r="2" spans="1:10" ht="15" x14ac:dyDescent="0.25">
      <c r="A2" s="142"/>
      <c r="B2" s="142"/>
      <c r="C2" s="142"/>
      <c r="D2" s="142"/>
      <c r="E2" s="142"/>
      <c r="F2" s="142"/>
      <c r="G2" s="142"/>
      <c r="H2" s="142"/>
    </row>
    <row r="3" spans="1:10" ht="48" customHeight="1" x14ac:dyDescent="0.2">
      <c r="A3" s="135" t="s">
        <v>103</v>
      </c>
      <c r="B3" s="135"/>
      <c r="C3" s="135"/>
      <c r="D3" s="135"/>
      <c r="E3" s="135"/>
      <c r="F3" s="135"/>
      <c r="G3" s="135"/>
      <c r="H3" s="135"/>
    </row>
    <row r="4" spans="1:10" s="68" customFormat="1" ht="26.25" customHeight="1" x14ac:dyDescent="0.2">
      <c r="A4" s="135" t="s">
        <v>38</v>
      </c>
      <c r="B4" s="135"/>
      <c r="C4" s="135"/>
      <c r="D4" s="135"/>
      <c r="E4" s="135"/>
      <c r="F4" s="135"/>
      <c r="G4" s="143"/>
      <c r="H4" s="143"/>
    </row>
    <row r="5" spans="1:10" ht="15.75" customHeight="1" x14ac:dyDescent="0.25">
      <c r="A5" s="69"/>
      <c r="B5" s="70"/>
      <c r="C5" s="70"/>
      <c r="D5" s="70"/>
      <c r="E5" s="70"/>
    </row>
    <row r="6" spans="1:10" ht="27.75" customHeight="1" x14ac:dyDescent="0.25">
      <c r="A6" s="71"/>
      <c r="B6" s="72"/>
      <c r="C6" s="72"/>
      <c r="D6" s="73"/>
      <c r="E6" s="74"/>
      <c r="F6" s="75" t="s">
        <v>53</v>
      </c>
      <c r="G6" s="75" t="s">
        <v>54</v>
      </c>
      <c r="H6" s="76" t="s">
        <v>55</v>
      </c>
      <c r="I6" s="77"/>
    </row>
    <row r="7" spans="1:10" ht="27.75" customHeight="1" x14ac:dyDescent="0.25">
      <c r="A7" s="144" t="s">
        <v>40</v>
      </c>
      <c r="B7" s="130"/>
      <c r="C7" s="130"/>
      <c r="D7" s="130"/>
      <c r="E7" s="145"/>
      <c r="F7" s="94">
        <f>+F8+F9</f>
        <v>845000</v>
      </c>
      <c r="G7" s="94">
        <f>G8+G9</f>
        <v>875000</v>
      </c>
      <c r="H7" s="94">
        <f>+H8+H9</f>
        <v>900000</v>
      </c>
      <c r="I7" s="91"/>
    </row>
    <row r="8" spans="1:10" ht="22.5" customHeight="1" x14ac:dyDescent="0.25">
      <c r="A8" s="127" t="s">
        <v>0</v>
      </c>
      <c r="B8" s="128"/>
      <c r="C8" s="128"/>
      <c r="D8" s="128"/>
      <c r="E8" s="134"/>
      <c r="F8" s="97">
        <v>845000</v>
      </c>
      <c r="G8" s="97">
        <v>875000</v>
      </c>
      <c r="H8" s="97">
        <v>900000</v>
      </c>
    </row>
    <row r="9" spans="1:10" ht="22.5" customHeight="1" x14ac:dyDescent="0.25">
      <c r="A9" s="146" t="s">
        <v>45</v>
      </c>
      <c r="B9" s="134"/>
      <c r="C9" s="134"/>
      <c r="D9" s="134"/>
      <c r="E9" s="134"/>
      <c r="F9" s="97">
        <v>0</v>
      </c>
      <c r="G9" s="97">
        <v>0</v>
      </c>
      <c r="H9" s="97">
        <v>0</v>
      </c>
    </row>
    <row r="10" spans="1:10" ht="22.5" customHeight="1" x14ac:dyDescent="0.25">
      <c r="A10" s="93" t="s">
        <v>41</v>
      </c>
      <c r="B10" s="96"/>
      <c r="C10" s="96"/>
      <c r="D10" s="96"/>
      <c r="E10" s="96"/>
      <c r="F10" s="94">
        <f>+F11+F12</f>
        <v>845000</v>
      </c>
      <c r="G10" s="94">
        <f>+G11+G12</f>
        <v>875000</v>
      </c>
      <c r="H10" s="94">
        <f>+H11+H12</f>
        <v>900000</v>
      </c>
    </row>
    <row r="11" spans="1:10" ht="22.5" customHeight="1" x14ac:dyDescent="0.25">
      <c r="A11" s="131" t="s">
        <v>1</v>
      </c>
      <c r="B11" s="128"/>
      <c r="C11" s="128"/>
      <c r="D11" s="128"/>
      <c r="E11" s="132"/>
      <c r="F11" s="97">
        <v>836000</v>
      </c>
      <c r="G11" s="97">
        <v>863000</v>
      </c>
      <c r="H11" s="79">
        <v>883000</v>
      </c>
      <c r="I11" s="58"/>
      <c r="J11" s="58"/>
    </row>
    <row r="12" spans="1:10" ht="22.5" customHeight="1" x14ac:dyDescent="0.25">
      <c r="A12" s="133" t="s">
        <v>60</v>
      </c>
      <c r="B12" s="134"/>
      <c r="C12" s="134"/>
      <c r="D12" s="134"/>
      <c r="E12" s="134"/>
      <c r="F12" s="78">
        <v>9000</v>
      </c>
      <c r="G12" s="78">
        <v>12000</v>
      </c>
      <c r="H12" s="79">
        <v>17000</v>
      </c>
      <c r="I12" s="58"/>
      <c r="J12" s="58"/>
    </row>
    <row r="13" spans="1:10" ht="22.5" customHeight="1" x14ac:dyDescent="0.25">
      <c r="A13" s="129" t="s">
        <v>2</v>
      </c>
      <c r="B13" s="130"/>
      <c r="C13" s="130"/>
      <c r="D13" s="130"/>
      <c r="E13" s="130"/>
      <c r="F13" s="95">
        <f>+F7-F10</f>
        <v>0</v>
      </c>
      <c r="G13" s="95">
        <f>+G7-G10</f>
        <v>0</v>
      </c>
      <c r="H13" s="95">
        <f>+H7-H10</f>
        <v>0</v>
      </c>
      <c r="J13" s="58"/>
    </row>
    <row r="14" spans="1:10" ht="25.5" customHeight="1" x14ac:dyDescent="0.2">
      <c r="A14" s="135"/>
      <c r="B14" s="125"/>
      <c r="C14" s="125"/>
      <c r="D14" s="125"/>
      <c r="E14" s="125"/>
      <c r="F14" s="126"/>
      <c r="G14" s="126"/>
      <c r="H14" s="126"/>
    </row>
    <row r="15" spans="1:10" ht="27.75" customHeight="1" x14ac:dyDescent="0.25">
      <c r="A15" s="71"/>
      <c r="B15" s="72"/>
      <c r="C15" s="72"/>
      <c r="D15" s="73"/>
      <c r="E15" s="74"/>
      <c r="F15" s="75" t="s">
        <v>53</v>
      </c>
      <c r="G15" s="75" t="s">
        <v>54</v>
      </c>
      <c r="H15" s="76" t="s">
        <v>55</v>
      </c>
      <c r="J15" s="58"/>
    </row>
    <row r="16" spans="1:10" ht="30.75" customHeight="1" x14ac:dyDescent="0.25">
      <c r="A16" s="136" t="s">
        <v>61</v>
      </c>
      <c r="B16" s="137"/>
      <c r="C16" s="137"/>
      <c r="D16" s="137"/>
      <c r="E16" s="138"/>
      <c r="F16" s="98"/>
      <c r="G16" s="98"/>
      <c r="H16" s="99"/>
      <c r="J16" s="58"/>
    </row>
    <row r="17" spans="1:11" ht="34.5" customHeight="1" x14ac:dyDescent="0.25">
      <c r="A17" s="139" t="s">
        <v>62</v>
      </c>
      <c r="B17" s="140"/>
      <c r="C17" s="140"/>
      <c r="D17" s="140"/>
      <c r="E17" s="141"/>
      <c r="F17" s="100"/>
      <c r="G17" s="100"/>
      <c r="H17" s="95"/>
      <c r="J17" s="58"/>
    </row>
    <row r="18" spans="1:11" s="63" customFormat="1" ht="25.5" customHeight="1" x14ac:dyDescent="0.25">
      <c r="A18" s="124"/>
      <c r="B18" s="125"/>
      <c r="C18" s="125"/>
      <c r="D18" s="125"/>
      <c r="E18" s="125"/>
      <c r="F18" s="126"/>
      <c r="G18" s="126"/>
      <c r="H18" s="126"/>
      <c r="J18" s="101"/>
    </row>
    <row r="19" spans="1:11" s="63" customFormat="1" ht="27.75" customHeight="1" x14ac:dyDescent="0.25">
      <c r="A19" s="71"/>
      <c r="B19" s="72"/>
      <c r="C19" s="72"/>
      <c r="D19" s="73"/>
      <c r="E19" s="74"/>
      <c r="F19" s="75" t="s">
        <v>53</v>
      </c>
      <c r="G19" s="75" t="s">
        <v>54</v>
      </c>
      <c r="H19" s="76" t="s">
        <v>55</v>
      </c>
      <c r="J19" s="101"/>
      <c r="K19" s="101"/>
    </row>
    <row r="20" spans="1:11" s="63" customFormat="1" ht="22.5" customHeight="1" x14ac:dyDescent="0.25">
      <c r="A20" s="127" t="s">
        <v>3</v>
      </c>
      <c r="B20" s="128"/>
      <c r="C20" s="128"/>
      <c r="D20" s="128"/>
      <c r="E20" s="128"/>
      <c r="F20" s="78"/>
      <c r="G20" s="78"/>
      <c r="H20" s="78"/>
      <c r="J20" s="101"/>
    </row>
    <row r="21" spans="1:11" s="63" customFormat="1" ht="33.75" customHeight="1" x14ac:dyDescent="0.25">
      <c r="A21" s="127" t="s">
        <v>4</v>
      </c>
      <c r="B21" s="128"/>
      <c r="C21" s="128"/>
      <c r="D21" s="128"/>
      <c r="E21" s="128"/>
      <c r="F21" s="78"/>
      <c r="G21" s="78"/>
      <c r="H21" s="78"/>
    </row>
    <row r="22" spans="1:11" s="63" customFormat="1" ht="22.5" customHeight="1" x14ac:dyDescent="0.25">
      <c r="A22" s="129" t="s">
        <v>5</v>
      </c>
      <c r="B22" s="130"/>
      <c r="C22" s="130"/>
      <c r="D22" s="130"/>
      <c r="E22" s="130"/>
      <c r="F22" s="94">
        <f>F20-F21</f>
        <v>0</v>
      </c>
      <c r="G22" s="94">
        <f>G20-G21</f>
        <v>0</v>
      </c>
      <c r="H22" s="94">
        <f>H20-H21</f>
        <v>0</v>
      </c>
      <c r="J22" s="102"/>
      <c r="K22" s="101"/>
    </row>
    <row r="23" spans="1:11" s="63" customFormat="1" ht="25.5" customHeight="1" x14ac:dyDescent="0.25">
      <c r="A23" s="124"/>
      <c r="B23" s="125"/>
      <c r="C23" s="125"/>
      <c r="D23" s="125"/>
      <c r="E23" s="125"/>
      <c r="F23" s="126"/>
      <c r="G23" s="126"/>
      <c r="H23" s="126"/>
    </row>
    <row r="24" spans="1:11" s="63" customFormat="1" ht="22.5" customHeight="1" x14ac:dyDescent="0.25">
      <c r="A24" s="131" t="s">
        <v>6</v>
      </c>
      <c r="B24" s="128"/>
      <c r="C24" s="128"/>
      <c r="D24" s="128"/>
      <c r="E24" s="128"/>
      <c r="F24" s="78">
        <f>IF((F13+F17+F22)&lt;&gt;0,"NESLAGANJE ZBROJA",(F13+F17+F22))</f>
        <v>0</v>
      </c>
      <c r="G24" s="78">
        <f>IF((G13+G17+G22)&lt;&gt;0,"NESLAGANJE ZBROJA",(G13+G17+G22))</f>
        <v>0</v>
      </c>
      <c r="H24" s="78">
        <f>IF((H13+H17+H22)&lt;&gt;0,"NESLAGANJE ZBROJA",(H13+H17+H22))</f>
        <v>0</v>
      </c>
    </row>
    <row r="25" spans="1:11" s="63" customFormat="1" ht="18" customHeight="1" x14ac:dyDescent="0.25">
      <c r="A25" s="80"/>
      <c r="B25" s="70"/>
      <c r="C25" s="70"/>
      <c r="D25" s="70"/>
      <c r="E25" s="70"/>
    </row>
    <row r="26" spans="1:11" ht="42" customHeight="1" x14ac:dyDescent="0.25">
      <c r="A26" s="122" t="s">
        <v>63</v>
      </c>
      <c r="B26" s="123"/>
      <c r="C26" s="123"/>
      <c r="D26" s="123"/>
      <c r="E26" s="123"/>
      <c r="F26" s="123"/>
      <c r="G26" s="123"/>
      <c r="H26" s="123"/>
    </row>
    <row r="27" spans="1:11" x14ac:dyDescent="0.2">
      <c r="E27" s="103"/>
    </row>
    <row r="31" spans="1:11" x14ac:dyDescent="0.2">
      <c r="F31" s="58"/>
      <c r="G31" s="58"/>
      <c r="H31" s="58"/>
    </row>
    <row r="32" spans="1:11" x14ac:dyDescent="0.2">
      <c r="F32" s="58"/>
      <c r="G32" s="58"/>
      <c r="H32" s="58"/>
    </row>
    <row r="33" spans="5:8" x14ac:dyDescent="0.2">
      <c r="E33" s="104"/>
      <c r="F33" s="60"/>
      <c r="G33" s="60"/>
      <c r="H33" s="60"/>
    </row>
    <row r="34" spans="5:8" x14ac:dyDescent="0.2">
      <c r="E34" s="104"/>
      <c r="F34" s="58"/>
      <c r="G34" s="58"/>
      <c r="H34" s="58"/>
    </row>
    <row r="35" spans="5:8" x14ac:dyDescent="0.2">
      <c r="E35" s="104"/>
      <c r="F35" s="58"/>
      <c r="G35" s="58"/>
      <c r="H35" s="58"/>
    </row>
    <row r="36" spans="5:8" x14ac:dyDescent="0.2">
      <c r="E36" s="104"/>
      <c r="F36" s="58"/>
      <c r="G36" s="58"/>
      <c r="H36" s="58"/>
    </row>
    <row r="37" spans="5:8" x14ac:dyDescent="0.2">
      <c r="E37" s="104"/>
      <c r="F37" s="58"/>
      <c r="G37" s="58"/>
      <c r="H37" s="58"/>
    </row>
    <row r="38" spans="5:8" x14ac:dyDescent="0.2">
      <c r="E38" s="104"/>
    </row>
    <row r="43" spans="5:8" x14ac:dyDescent="0.2">
      <c r="F43" s="58"/>
    </row>
    <row r="44" spans="5:8" x14ac:dyDescent="0.2">
      <c r="F44" s="58"/>
    </row>
    <row r="45" spans="5:8" x14ac:dyDescent="0.2">
      <c r="F45" s="5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view="pageBreakPreview" zoomScale="130" zoomScaleNormal="100" zoomScaleSheetLayoutView="130" workbookViewId="0">
      <selection activeCell="C9" sqref="C9"/>
    </sheetView>
  </sheetViews>
  <sheetFormatPr defaultColWidth="11.42578125" defaultRowHeight="12.75" x14ac:dyDescent="0.2"/>
  <cols>
    <col min="1" max="1" width="16" style="33" customWidth="1"/>
    <col min="2" max="3" width="17.5703125" style="33" customWidth="1"/>
    <col min="4" max="4" width="17.5703125" style="64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 x14ac:dyDescent="0.2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 x14ac:dyDescent="0.25">
      <c r="A2" s="17"/>
      <c r="H2" s="18" t="s">
        <v>8</v>
      </c>
    </row>
    <row r="3" spans="1:8" s="1" customFormat="1" ht="26.25" thickBot="1" x14ac:dyDescent="0.25">
      <c r="A3" s="88" t="s">
        <v>9</v>
      </c>
      <c r="B3" s="150" t="s">
        <v>48</v>
      </c>
      <c r="C3" s="151"/>
      <c r="D3" s="151"/>
      <c r="E3" s="151"/>
      <c r="F3" s="151"/>
      <c r="G3" s="151"/>
      <c r="H3" s="152"/>
    </row>
    <row r="4" spans="1:8" s="1" customFormat="1" ht="89.25" x14ac:dyDescent="0.2">
      <c r="A4" s="112" t="s">
        <v>10</v>
      </c>
      <c r="B4" s="113" t="s">
        <v>11</v>
      </c>
      <c r="C4" s="114" t="s">
        <v>12</v>
      </c>
      <c r="D4" s="114" t="s">
        <v>13</v>
      </c>
      <c r="E4" s="114" t="s">
        <v>14</v>
      </c>
      <c r="F4" s="114" t="s">
        <v>15</v>
      </c>
      <c r="G4" s="114" t="s">
        <v>46</v>
      </c>
      <c r="H4" s="115" t="s">
        <v>17</v>
      </c>
    </row>
    <row r="5" spans="1:8" s="1" customFormat="1" x14ac:dyDescent="0.2">
      <c r="A5" s="118" t="s">
        <v>96</v>
      </c>
      <c r="B5" s="119"/>
      <c r="C5" s="120"/>
      <c r="D5" s="121">
        <v>20000</v>
      </c>
      <c r="E5" s="119"/>
      <c r="F5" s="119"/>
      <c r="G5" s="119"/>
      <c r="H5" s="119"/>
    </row>
    <row r="6" spans="1:8" s="1" customFormat="1" x14ac:dyDescent="0.2">
      <c r="A6" s="118">
        <v>661</v>
      </c>
      <c r="B6" s="120"/>
      <c r="C6" s="120">
        <f>SUM(C7:C8)</f>
        <v>525000</v>
      </c>
      <c r="D6" s="120"/>
      <c r="E6" s="120"/>
      <c r="F6" s="120"/>
      <c r="G6" s="120"/>
      <c r="H6" s="120"/>
    </row>
    <row r="7" spans="1:8" s="1" customFormat="1" ht="25.5" x14ac:dyDescent="0.2">
      <c r="A7" s="118" t="s">
        <v>97</v>
      </c>
      <c r="B7" s="120"/>
      <c r="C7" s="120">
        <v>90000</v>
      </c>
      <c r="D7" s="120"/>
      <c r="E7" s="120"/>
      <c r="F7" s="120"/>
      <c r="G7" s="120"/>
      <c r="H7" s="120"/>
    </row>
    <row r="8" spans="1:8" s="1" customFormat="1" ht="25.5" x14ac:dyDescent="0.2">
      <c r="A8" s="118" t="s">
        <v>98</v>
      </c>
      <c r="B8" s="120"/>
      <c r="C8" s="120">
        <v>435000</v>
      </c>
      <c r="D8" s="120"/>
      <c r="E8" s="120"/>
      <c r="F8" s="120"/>
      <c r="G8" s="120"/>
      <c r="H8" s="120"/>
    </row>
    <row r="9" spans="1:8" s="1" customFormat="1" x14ac:dyDescent="0.2">
      <c r="A9" s="118">
        <v>671</v>
      </c>
      <c r="B9" s="120">
        <f>SUM(B10:B13)</f>
        <v>300000</v>
      </c>
      <c r="C9" s="120"/>
      <c r="D9" s="120"/>
      <c r="E9" s="120"/>
      <c r="F9" s="120"/>
      <c r="G9" s="120"/>
      <c r="H9" s="120"/>
    </row>
    <row r="10" spans="1:8" s="1" customFormat="1" ht="25.5" x14ac:dyDescent="0.2">
      <c r="A10" s="118" t="s">
        <v>99</v>
      </c>
      <c r="B10" s="120">
        <v>250000</v>
      </c>
      <c r="C10" s="120"/>
      <c r="D10" s="120"/>
      <c r="E10" s="120"/>
      <c r="F10" s="120"/>
      <c r="G10" s="120"/>
      <c r="H10" s="120"/>
    </row>
    <row r="11" spans="1:8" s="1" customFormat="1" ht="25.5" x14ac:dyDescent="0.2">
      <c r="A11" s="118" t="s">
        <v>100</v>
      </c>
      <c r="B11" s="120">
        <v>20000</v>
      </c>
      <c r="C11" s="120"/>
      <c r="D11" s="120"/>
      <c r="E11" s="120"/>
      <c r="F11" s="120"/>
      <c r="G11" s="120"/>
      <c r="H11" s="120"/>
    </row>
    <row r="12" spans="1:8" s="1" customFormat="1" ht="25.5" x14ac:dyDescent="0.2">
      <c r="A12" s="118" t="s">
        <v>101</v>
      </c>
      <c r="B12" s="120">
        <v>21000</v>
      </c>
      <c r="C12" s="120"/>
      <c r="D12" s="120"/>
      <c r="E12" s="120"/>
      <c r="F12" s="120"/>
      <c r="G12" s="120"/>
      <c r="H12" s="120"/>
    </row>
    <row r="13" spans="1:8" s="1" customFormat="1" ht="25.5" x14ac:dyDescent="0.2">
      <c r="A13" s="118" t="s">
        <v>102</v>
      </c>
      <c r="B13" s="120">
        <v>9000</v>
      </c>
      <c r="C13" s="120"/>
      <c r="D13" s="120"/>
      <c r="E13" s="120"/>
      <c r="F13" s="120"/>
      <c r="G13" s="120"/>
      <c r="H13" s="120"/>
    </row>
    <row r="14" spans="1:8" s="1" customFormat="1" x14ac:dyDescent="0.2">
      <c r="A14" s="118">
        <v>922</v>
      </c>
      <c r="B14" s="120"/>
      <c r="C14" s="120"/>
      <c r="D14" s="120"/>
      <c r="E14" s="120"/>
      <c r="F14" s="120"/>
      <c r="G14" s="120"/>
      <c r="H14" s="120"/>
    </row>
    <row r="15" spans="1:8" s="1" customFormat="1" ht="30" customHeight="1" thickBot="1" x14ac:dyDescent="0.25">
      <c r="A15" s="116" t="s">
        <v>18</v>
      </c>
      <c r="B15" s="117">
        <f>SUM(B14+B9+B6+B5)</f>
        <v>300000</v>
      </c>
      <c r="C15" s="117">
        <f t="shared" ref="C15:H15" si="0">SUM(C14+C9+C6+C5)</f>
        <v>525000</v>
      </c>
      <c r="D15" s="117">
        <f t="shared" si="0"/>
        <v>20000</v>
      </c>
      <c r="E15" s="117">
        <f t="shared" si="0"/>
        <v>0</v>
      </c>
      <c r="F15" s="117">
        <f t="shared" si="0"/>
        <v>0</v>
      </c>
      <c r="G15" s="117">
        <f t="shared" si="0"/>
        <v>0</v>
      </c>
      <c r="H15" s="117">
        <f t="shared" si="0"/>
        <v>0</v>
      </c>
    </row>
    <row r="16" spans="1:8" s="1" customFormat="1" ht="28.5" customHeight="1" thickBot="1" x14ac:dyDescent="0.25">
      <c r="A16" s="27" t="s">
        <v>49</v>
      </c>
      <c r="B16" s="147">
        <f>B15+C15+D15+E15+F15+G15+H15</f>
        <v>845000</v>
      </c>
      <c r="C16" s="148"/>
      <c r="D16" s="148"/>
      <c r="E16" s="148"/>
      <c r="F16" s="148"/>
      <c r="G16" s="148"/>
      <c r="H16" s="149"/>
    </row>
    <row r="17" spans="1:8" ht="13.5" thickBot="1" x14ac:dyDescent="0.25">
      <c r="A17" s="14"/>
      <c r="B17" s="14"/>
      <c r="C17" s="14"/>
      <c r="D17" s="15"/>
      <c r="E17" s="32"/>
      <c r="H17" s="18"/>
    </row>
    <row r="18" spans="1:8" ht="24" customHeight="1" thickBot="1" x14ac:dyDescent="0.25">
      <c r="A18" s="89" t="s">
        <v>9</v>
      </c>
      <c r="B18" s="150" t="s">
        <v>50</v>
      </c>
      <c r="C18" s="151"/>
      <c r="D18" s="151"/>
      <c r="E18" s="151"/>
      <c r="F18" s="151"/>
      <c r="G18" s="151"/>
      <c r="H18" s="152"/>
    </row>
    <row r="19" spans="1:8" ht="90" thickBot="1" x14ac:dyDescent="0.25">
      <c r="A19" s="90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46</v>
      </c>
      <c r="H19" s="21" t="s">
        <v>17</v>
      </c>
    </row>
    <row r="20" spans="1:8" x14ac:dyDescent="0.2">
      <c r="A20" s="3" t="s">
        <v>96</v>
      </c>
      <c r="B20" s="4"/>
      <c r="C20" s="5"/>
      <c r="D20" s="6">
        <v>30000</v>
      </c>
      <c r="E20" s="7"/>
      <c r="F20" s="7"/>
      <c r="G20" s="8"/>
      <c r="H20" s="9"/>
    </row>
    <row r="21" spans="1:8" x14ac:dyDescent="0.2">
      <c r="A21" s="22">
        <v>661</v>
      </c>
      <c r="B21" s="23"/>
      <c r="C21" s="24">
        <f>SUM(C22:C23)</f>
        <v>525000</v>
      </c>
      <c r="D21" s="24"/>
      <c r="E21" s="24"/>
      <c r="F21" s="24"/>
      <c r="G21" s="25"/>
      <c r="H21" s="26"/>
    </row>
    <row r="22" spans="1:8" ht="25.5" x14ac:dyDescent="0.2">
      <c r="A22" s="22" t="s">
        <v>97</v>
      </c>
      <c r="B22" s="23"/>
      <c r="C22" s="24">
        <v>88000</v>
      </c>
      <c r="D22" s="24"/>
      <c r="E22" s="24"/>
      <c r="F22" s="24"/>
      <c r="G22" s="25"/>
      <c r="H22" s="26"/>
    </row>
    <row r="23" spans="1:8" ht="25.5" x14ac:dyDescent="0.2">
      <c r="A23" s="22" t="s">
        <v>98</v>
      </c>
      <c r="B23" s="23"/>
      <c r="C23" s="24">
        <v>437000</v>
      </c>
      <c r="D23" s="24"/>
      <c r="E23" s="24"/>
      <c r="F23" s="24"/>
      <c r="G23" s="25"/>
      <c r="H23" s="26"/>
    </row>
    <row r="24" spans="1:8" x14ac:dyDescent="0.2">
      <c r="A24" s="22">
        <v>671</v>
      </c>
      <c r="B24" s="23">
        <f>SUM(B25:B28)</f>
        <v>320000</v>
      </c>
      <c r="C24" s="24"/>
      <c r="D24" s="24"/>
      <c r="E24" s="24"/>
      <c r="F24" s="24"/>
      <c r="G24" s="25"/>
      <c r="H24" s="26"/>
    </row>
    <row r="25" spans="1:8" ht="25.5" x14ac:dyDescent="0.2">
      <c r="A25" s="22" t="s">
        <v>99</v>
      </c>
      <c r="B25" s="23">
        <v>270000</v>
      </c>
      <c r="C25" s="24"/>
      <c r="D25" s="24"/>
      <c r="E25" s="24"/>
      <c r="F25" s="24"/>
      <c r="G25" s="25"/>
      <c r="H25" s="26"/>
    </row>
    <row r="26" spans="1:8" ht="25.5" x14ac:dyDescent="0.2">
      <c r="A26" s="22" t="s">
        <v>100</v>
      </c>
      <c r="B26" s="23">
        <v>20000</v>
      </c>
      <c r="C26" s="24"/>
      <c r="D26" s="24"/>
      <c r="E26" s="24"/>
      <c r="F26" s="24"/>
      <c r="G26" s="25"/>
      <c r="H26" s="26"/>
    </row>
    <row r="27" spans="1:8" ht="25.5" x14ac:dyDescent="0.2">
      <c r="A27" s="22" t="s">
        <v>101</v>
      </c>
      <c r="B27" s="23">
        <v>18000</v>
      </c>
      <c r="C27" s="24"/>
      <c r="D27" s="24"/>
      <c r="E27" s="24"/>
      <c r="F27" s="24"/>
      <c r="G27" s="25"/>
      <c r="H27" s="26"/>
    </row>
    <row r="28" spans="1:8" ht="25.5" x14ac:dyDescent="0.2">
      <c r="A28" s="22" t="s">
        <v>102</v>
      </c>
      <c r="B28" s="23">
        <v>12000</v>
      </c>
      <c r="C28" s="24"/>
      <c r="D28" s="24"/>
      <c r="E28" s="24"/>
      <c r="F28" s="24"/>
      <c r="G28" s="25"/>
      <c r="H28" s="26"/>
    </row>
    <row r="29" spans="1:8" ht="13.5" thickBot="1" x14ac:dyDescent="0.25">
      <c r="A29" s="22">
        <v>922</v>
      </c>
      <c r="B29" s="23"/>
      <c r="C29" s="24"/>
      <c r="D29" s="24"/>
      <c r="E29" s="24"/>
      <c r="F29" s="24"/>
      <c r="G29" s="25"/>
      <c r="H29" s="26"/>
    </row>
    <row r="30" spans="1:8" s="1" customFormat="1" ht="30" customHeight="1" thickBot="1" x14ac:dyDescent="0.25">
      <c r="A30" s="27" t="s">
        <v>18</v>
      </c>
      <c r="B30" s="28">
        <f>SUM(B24)</f>
        <v>320000</v>
      </c>
      <c r="C30" s="29">
        <f>+C21</f>
        <v>525000</v>
      </c>
      <c r="D30" s="30">
        <f>D20</f>
        <v>30000</v>
      </c>
      <c r="E30" s="29">
        <v>0</v>
      </c>
      <c r="F30" s="30">
        <f>+F21</f>
        <v>0</v>
      </c>
      <c r="G30" s="29">
        <v>0</v>
      </c>
      <c r="H30" s="31">
        <v>0</v>
      </c>
    </row>
    <row r="31" spans="1:8" s="1" customFormat="1" ht="28.5" customHeight="1" thickBot="1" x14ac:dyDescent="0.25">
      <c r="A31" s="27" t="s">
        <v>51</v>
      </c>
      <c r="B31" s="147">
        <f>B30+C30+D30+E30+F30+G30+H30</f>
        <v>875000</v>
      </c>
      <c r="C31" s="148"/>
      <c r="D31" s="148"/>
      <c r="E31" s="148"/>
      <c r="F31" s="148"/>
      <c r="G31" s="148"/>
      <c r="H31" s="149"/>
    </row>
    <row r="32" spans="1:8" ht="13.5" thickBot="1" x14ac:dyDescent="0.25">
      <c r="D32" s="34"/>
      <c r="E32" s="35"/>
    </row>
    <row r="33" spans="1:8" ht="26.25" thickBot="1" x14ac:dyDescent="0.25">
      <c r="A33" s="89" t="s">
        <v>9</v>
      </c>
      <c r="B33" s="150" t="s">
        <v>56</v>
      </c>
      <c r="C33" s="151"/>
      <c r="D33" s="151"/>
      <c r="E33" s="151"/>
      <c r="F33" s="151"/>
      <c r="G33" s="151"/>
      <c r="H33" s="152"/>
    </row>
    <row r="34" spans="1:8" ht="90" thickBot="1" x14ac:dyDescent="0.25">
      <c r="A34" s="90" t="s">
        <v>10</v>
      </c>
      <c r="B34" s="19" t="s">
        <v>11</v>
      </c>
      <c r="C34" s="20" t="s">
        <v>12</v>
      </c>
      <c r="D34" s="20" t="s">
        <v>13</v>
      </c>
      <c r="E34" s="20" t="s">
        <v>14</v>
      </c>
      <c r="F34" s="20" t="s">
        <v>15</v>
      </c>
      <c r="G34" s="20" t="s">
        <v>46</v>
      </c>
      <c r="H34" s="21" t="s">
        <v>17</v>
      </c>
    </row>
    <row r="35" spans="1:8" x14ac:dyDescent="0.2">
      <c r="A35" s="3" t="s">
        <v>96</v>
      </c>
      <c r="B35" s="4"/>
      <c r="C35" s="5"/>
      <c r="D35" s="6">
        <v>50000</v>
      </c>
      <c r="E35" s="7"/>
      <c r="F35" s="7"/>
      <c r="G35" s="8"/>
      <c r="H35" s="9"/>
    </row>
    <row r="36" spans="1:8" x14ac:dyDescent="0.2">
      <c r="A36" s="22">
        <v>661</v>
      </c>
      <c r="B36" s="23"/>
      <c r="C36" s="24">
        <f>SUM(C37:C38)</f>
        <v>530000</v>
      </c>
      <c r="D36" s="24"/>
      <c r="E36" s="24"/>
      <c r="F36" s="24"/>
      <c r="G36" s="25"/>
      <c r="H36" s="26"/>
    </row>
    <row r="37" spans="1:8" ht="25.5" x14ac:dyDescent="0.2">
      <c r="A37" s="22" t="s">
        <v>97</v>
      </c>
      <c r="B37" s="23"/>
      <c r="C37" s="24">
        <v>90000</v>
      </c>
      <c r="D37" s="24"/>
      <c r="E37" s="24"/>
      <c r="F37" s="24"/>
      <c r="G37" s="25"/>
      <c r="H37" s="26"/>
    </row>
    <row r="38" spans="1:8" ht="25.5" x14ac:dyDescent="0.2">
      <c r="A38" s="22" t="s">
        <v>98</v>
      </c>
      <c r="B38" s="23"/>
      <c r="C38" s="24">
        <v>440000</v>
      </c>
      <c r="D38" s="24"/>
      <c r="E38" s="24"/>
      <c r="F38" s="24"/>
      <c r="G38" s="25"/>
      <c r="H38" s="26"/>
    </row>
    <row r="39" spans="1:8" x14ac:dyDescent="0.2">
      <c r="A39" s="22">
        <v>671</v>
      </c>
      <c r="B39" s="23">
        <f>SUM(B40:B43)</f>
        <v>320000</v>
      </c>
      <c r="C39" s="24"/>
      <c r="D39" s="24"/>
      <c r="E39" s="24"/>
      <c r="F39" s="24"/>
      <c r="G39" s="25"/>
      <c r="H39" s="26"/>
    </row>
    <row r="40" spans="1:8" ht="13.5" customHeight="1" x14ac:dyDescent="0.2">
      <c r="A40" s="22" t="s">
        <v>99</v>
      </c>
      <c r="B40" s="23">
        <v>270000</v>
      </c>
      <c r="C40" s="24"/>
      <c r="D40" s="24"/>
      <c r="E40" s="24"/>
      <c r="F40" s="24"/>
      <c r="G40" s="25"/>
      <c r="H40" s="26"/>
    </row>
    <row r="41" spans="1:8" ht="13.5" customHeight="1" x14ac:dyDescent="0.2">
      <c r="A41" s="22" t="s">
        <v>100</v>
      </c>
      <c r="B41" s="23">
        <v>20000</v>
      </c>
      <c r="C41" s="24"/>
      <c r="D41" s="24"/>
      <c r="E41" s="24"/>
      <c r="F41" s="24"/>
      <c r="G41" s="25"/>
      <c r="H41" s="26"/>
    </row>
    <row r="42" spans="1:8" ht="13.5" customHeight="1" x14ac:dyDescent="0.2">
      <c r="A42" s="22" t="s">
        <v>101</v>
      </c>
      <c r="B42" s="23">
        <v>13000</v>
      </c>
      <c r="C42" s="24"/>
      <c r="D42" s="24"/>
      <c r="E42" s="24"/>
      <c r="F42" s="24"/>
      <c r="G42" s="25"/>
      <c r="H42" s="26"/>
    </row>
    <row r="43" spans="1:8" ht="13.5" customHeight="1" thickBot="1" x14ac:dyDescent="0.25">
      <c r="A43" s="22" t="s">
        <v>102</v>
      </c>
      <c r="B43" s="23">
        <v>17000</v>
      </c>
      <c r="C43" s="24"/>
      <c r="D43" s="24"/>
      <c r="E43" s="24"/>
      <c r="F43" s="24"/>
      <c r="G43" s="25"/>
      <c r="H43" s="26"/>
    </row>
    <row r="44" spans="1:8" s="1" customFormat="1" ht="30" customHeight="1" thickBot="1" x14ac:dyDescent="0.25">
      <c r="A44" s="27" t="s">
        <v>18</v>
      </c>
      <c r="B44" s="28">
        <f>SUM(B39)</f>
        <v>320000</v>
      </c>
      <c r="C44" s="29">
        <f>+C36</f>
        <v>530000</v>
      </c>
      <c r="D44" s="30">
        <f>D35</f>
        <v>50000</v>
      </c>
      <c r="E44" s="29">
        <v>0</v>
      </c>
      <c r="F44" s="30">
        <f>+F36</f>
        <v>0</v>
      </c>
      <c r="G44" s="29">
        <v>0</v>
      </c>
      <c r="H44" s="31">
        <v>0</v>
      </c>
    </row>
    <row r="45" spans="1:8" s="1" customFormat="1" ht="28.5" customHeight="1" thickBot="1" x14ac:dyDescent="0.25">
      <c r="A45" s="27" t="s">
        <v>59</v>
      </c>
      <c r="B45" s="147">
        <f>B44+C44+D44+E44+F44+G44+H44</f>
        <v>900000</v>
      </c>
      <c r="C45" s="148"/>
      <c r="D45" s="148"/>
      <c r="E45" s="148"/>
      <c r="F45" s="148"/>
      <c r="G45" s="148"/>
      <c r="H45" s="149"/>
    </row>
    <row r="46" spans="1:8" ht="13.5" customHeight="1" x14ac:dyDescent="0.2">
      <c r="C46" s="36"/>
      <c r="D46" s="34"/>
      <c r="E46" s="37"/>
    </row>
    <row r="47" spans="1:8" ht="13.5" customHeight="1" x14ac:dyDescent="0.2">
      <c r="C47" s="36"/>
      <c r="D47" s="38"/>
      <c r="E47" s="39"/>
    </row>
    <row r="48" spans="1:8" ht="13.5" customHeight="1" x14ac:dyDescent="0.2">
      <c r="D48" s="40"/>
      <c r="E48" s="41"/>
    </row>
    <row r="49" spans="2:5" ht="13.5" customHeight="1" x14ac:dyDescent="0.2">
      <c r="D49" s="42"/>
      <c r="E49" s="43"/>
    </row>
    <row r="50" spans="2:5" ht="13.5" customHeight="1" x14ac:dyDescent="0.2">
      <c r="D50" s="34"/>
      <c r="E50" s="35"/>
    </row>
    <row r="51" spans="2:5" ht="28.5" customHeight="1" x14ac:dyDescent="0.2">
      <c r="C51" s="36"/>
      <c r="D51" s="34"/>
      <c r="E51" s="44"/>
    </row>
    <row r="52" spans="2:5" ht="13.5" customHeight="1" x14ac:dyDescent="0.2">
      <c r="C52" s="36"/>
      <c r="D52" s="34"/>
      <c r="E52" s="39"/>
    </row>
    <row r="53" spans="2:5" ht="13.5" customHeight="1" x14ac:dyDescent="0.2">
      <c r="D53" s="34"/>
      <c r="E53" s="35"/>
    </row>
    <row r="54" spans="2:5" ht="13.5" customHeight="1" x14ac:dyDescent="0.2">
      <c r="D54" s="34"/>
      <c r="E54" s="43"/>
    </row>
    <row r="55" spans="2:5" ht="13.5" customHeight="1" x14ac:dyDescent="0.2">
      <c r="D55" s="34"/>
      <c r="E55" s="35"/>
    </row>
    <row r="56" spans="2:5" ht="22.5" customHeight="1" x14ac:dyDescent="0.2">
      <c r="D56" s="34"/>
      <c r="E56" s="45"/>
    </row>
    <row r="57" spans="2:5" ht="13.5" customHeight="1" x14ac:dyDescent="0.2">
      <c r="D57" s="40"/>
      <c r="E57" s="41"/>
    </row>
    <row r="58" spans="2:5" ht="13.5" customHeight="1" x14ac:dyDescent="0.2">
      <c r="B58" s="36"/>
      <c r="D58" s="40"/>
      <c r="E58" s="46"/>
    </row>
    <row r="59" spans="2:5" ht="13.5" customHeight="1" x14ac:dyDescent="0.2">
      <c r="C59" s="36"/>
      <c r="D59" s="40"/>
      <c r="E59" s="47"/>
    </row>
    <row r="60" spans="2:5" ht="13.5" customHeight="1" x14ac:dyDescent="0.2">
      <c r="C60" s="36"/>
      <c r="D60" s="42"/>
      <c r="E60" s="39"/>
    </row>
    <row r="61" spans="2:5" ht="13.5" customHeight="1" x14ac:dyDescent="0.2">
      <c r="D61" s="34"/>
      <c r="E61" s="35"/>
    </row>
    <row r="62" spans="2:5" ht="13.5" customHeight="1" x14ac:dyDescent="0.2">
      <c r="B62" s="36"/>
      <c r="D62" s="34"/>
      <c r="E62" s="37"/>
    </row>
    <row r="63" spans="2:5" ht="13.5" customHeight="1" x14ac:dyDescent="0.2">
      <c r="C63" s="36"/>
      <c r="D63" s="34"/>
      <c r="E63" s="46"/>
    </row>
    <row r="64" spans="2:5" ht="13.5" customHeight="1" x14ac:dyDescent="0.2">
      <c r="C64" s="36"/>
      <c r="D64" s="42"/>
      <c r="E64" s="39"/>
    </row>
    <row r="65" spans="1:5" ht="13.5" customHeight="1" x14ac:dyDescent="0.2">
      <c r="D65" s="40"/>
      <c r="E65" s="35"/>
    </row>
    <row r="66" spans="1:5" ht="13.5" customHeight="1" x14ac:dyDescent="0.2">
      <c r="C66" s="36"/>
      <c r="D66" s="40"/>
      <c r="E66" s="46"/>
    </row>
    <row r="67" spans="1:5" ht="22.5" customHeight="1" x14ac:dyDescent="0.2">
      <c r="D67" s="42"/>
      <c r="E67" s="45"/>
    </row>
    <row r="68" spans="1:5" ht="13.5" customHeight="1" x14ac:dyDescent="0.2">
      <c r="D68" s="34"/>
      <c r="E68" s="35"/>
    </row>
    <row r="69" spans="1:5" ht="13.5" customHeight="1" x14ac:dyDescent="0.2">
      <c r="D69" s="42"/>
      <c r="E69" s="39"/>
    </row>
    <row r="70" spans="1:5" ht="13.5" customHeight="1" x14ac:dyDescent="0.2">
      <c r="D70" s="34"/>
      <c r="E70" s="35"/>
    </row>
    <row r="71" spans="1:5" ht="13.5" customHeight="1" x14ac:dyDescent="0.2">
      <c r="D71" s="34"/>
      <c r="E71" s="35"/>
    </row>
    <row r="72" spans="1:5" ht="13.5" customHeight="1" x14ac:dyDescent="0.2">
      <c r="A72" s="36"/>
      <c r="D72" s="48"/>
      <c r="E72" s="46"/>
    </row>
    <row r="73" spans="1:5" ht="13.5" customHeight="1" x14ac:dyDescent="0.2">
      <c r="B73" s="36"/>
      <c r="C73" s="36"/>
      <c r="D73" s="49"/>
      <c r="E73" s="46"/>
    </row>
    <row r="74" spans="1:5" ht="13.5" customHeight="1" x14ac:dyDescent="0.2">
      <c r="B74" s="36"/>
      <c r="C74" s="36"/>
      <c r="D74" s="49"/>
      <c r="E74" s="37"/>
    </row>
    <row r="75" spans="1:5" ht="13.5" customHeight="1" x14ac:dyDescent="0.2">
      <c r="B75" s="36"/>
      <c r="C75" s="36"/>
      <c r="D75" s="42"/>
      <c r="E75" s="43"/>
    </row>
    <row r="76" spans="1:5" x14ac:dyDescent="0.2">
      <c r="D76" s="34"/>
      <c r="E76" s="35"/>
    </row>
    <row r="77" spans="1:5" x14ac:dyDescent="0.2">
      <c r="B77" s="36"/>
      <c r="D77" s="34"/>
      <c r="E77" s="46"/>
    </row>
    <row r="78" spans="1:5" x14ac:dyDescent="0.2">
      <c r="C78" s="36"/>
      <c r="D78" s="34"/>
      <c r="E78" s="37"/>
    </row>
    <row r="79" spans="1:5" x14ac:dyDescent="0.2">
      <c r="C79" s="36"/>
      <c r="D79" s="42"/>
      <c r="E79" s="39"/>
    </row>
    <row r="80" spans="1:5" x14ac:dyDescent="0.2">
      <c r="D80" s="34"/>
      <c r="E80" s="35"/>
    </row>
    <row r="81" spans="1:5" x14ac:dyDescent="0.2">
      <c r="D81" s="34"/>
      <c r="E81" s="35"/>
    </row>
    <row r="82" spans="1:5" x14ac:dyDescent="0.2">
      <c r="D82" s="50"/>
      <c r="E82" s="51"/>
    </row>
    <row r="83" spans="1:5" x14ac:dyDescent="0.2">
      <c r="D83" s="34"/>
      <c r="E83" s="35"/>
    </row>
    <row r="84" spans="1:5" x14ac:dyDescent="0.2">
      <c r="D84" s="34"/>
      <c r="E84" s="35"/>
    </row>
    <row r="85" spans="1:5" x14ac:dyDescent="0.2">
      <c r="D85" s="34"/>
      <c r="E85" s="35"/>
    </row>
    <row r="86" spans="1:5" x14ac:dyDescent="0.2">
      <c r="D86" s="42"/>
      <c r="E86" s="39"/>
    </row>
    <row r="87" spans="1:5" x14ac:dyDescent="0.2">
      <c r="D87" s="34"/>
      <c r="E87" s="35"/>
    </row>
    <row r="88" spans="1:5" x14ac:dyDescent="0.2">
      <c r="D88" s="42"/>
      <c r="E88" s="39"/>
    </row>
    <row r="89" spans="1:5" x14ac:dyDescent="0.2">
      <c r="D89" s="34"/>
      <c r="E89" s="35"/>
    </row>
    <row r="90" spans="1:5" x14ac:dyDescent="0.2">
      <c r="D90" s="34"/>
      <c r="E90" s="35"/>
    </row>
    <row r="91" spans="1:5" x14ac:dyDescent="0.2">
      <c r="D91" s="34"/>
      <c r="E91" s="35"/>
    </row>
    <row r="92" spans="1:5" x14ac:dyDescent="0.2">
      <c r="D92" s="34"/>
      <c r="E92" s="35"/>
    </row>
    <row r="93" spans="1:5" ht="28.5" customHeight="1" x14ac:dyDescent="0.2">
      <c r="A93" s="52"/>
      <c r="B93" s="52"/>
      <c r="C93" s="52"/>
      <c r="D93" s="53"/>
      <c r="E93" s="54"/>
    </row>
    <row r="94" spans="1:5" x14ac:dyDescent="0.2">
      <c r="C94" s="36"/>
      <c r="D94" s="34"/>
      <c r="E94" s="37"/>
    </row>
    <row r="95" spans="1:5" x14ac:dyDescent="0.2">
      <c r="D95" s="55"/>
      <c r="E95" s="56"/>
    </row>
    <row r="96" spans="1:5" x14ac:dyDescent="0.2">
      <c r="D96" s="34"/>
      <c r="E96" s="35"/>
    </row>
    <row r="97" spans="3:5" x14ac:dyDescent="0.2">
      <c r="D97" s="50"/>
      <c r="E97" s="51"/>
    </row>
    <row r="98" spans="3:5" x14ac:dyDescent="0.2">
      <c r="D98" s="50"/>
      <c r="E98" s="51"/>
    </row>
    <row r="99" spans="3:5" x14ac:dyDescent="0.2">
      <c r="D99" s="34"/>
      <c r="E99" s="35"/>
    </row>
    <row r="100" spans="3:5" x14ac:dyDescent="0.2">
      <c r="D100" s="42"/>
      <c r="E100" s="39"/>
    </row>
    <row r="101" spans="3:5" x14ac:dyDescent="0.2">
      <c r="D101" s="34"/>
      <c r="E101" s="35"/>
    </row>
    <row r="102" spans="3:5" x14ac:dyDescent="0.2">
      <c r="D102" s="34"/>
      <c r="E102" s="35"/>
    </row>
    <row r="103" spans="3:5" x14ac:dyDescent="0.2">
      <c r="D103" s="42"/>
      <c r="E103" s="39"/>
    </row>
    <row r="104" spans="3:5" x14ac:dyDescent="0.2">
      <c r="D104" s="34"/>
      <c r="E104" s="35"/>
    </row>
    <row r="105" spans="3:5" x14ac:dyDescent="0.2">
      <c r="D105" s="50"/>
      <c r="E105" s="51"/>
    </row>
    <row r="106" spans="3:5" x14ac:dyDescent="0.2">
      <c r="D106" s="42"/>
      <c r="E106" s="56"/>
    </row>
    <row r="107" spans="3:5" x14ac:dyDescent="0.2">
      <c r="D107" s="40"/>
      <c r="E107" s="51"/>
    </row>
    <row r="108" spans="3:5" x14ac:dyDescent="0.2">
      <c r="D108" s="42"/>
      <c r="E108" s="39"/>
    </row>
    <row r="109" spans="3:5" x14ac:dyDescent="0.2">
      <c r="D109" s="34"/>
      <c r="E109" s="35"/>
    </row>
    <row r="110" spans="3:5" x14ac:dyDescent="0.2">
      <c r="C110" s="36"/>
      <c r="D110" s="34"/>
      <c r="E110" s="37"/>
    </row>
    <row r="111" spans="3:5" x14ac:dyDescent="0.2">
      <c r="D111" s="40"/>
      <c r="E111" s="39"/>
    </row>
    <row r="112" spans="3:5" x14ac:dyDescent="0.2">
      <c r="D112" s="40"/>
      <c r="E112" s="51"/>
    </row>
    <row r="113" spans="2:5" x14ac:dyDescent="0.2">
      <c r="C113" s="36"/>
      <c r="D113" s="40"/>
      <c r="E113" s="57"/>
    </row>
    <row r="114" spans="2:5" x14ac:dyDescent="0.2">
      <c r="C114" s="36"/>
      <c r="D114" s="42"/>
      <c r="E114" s="43"/>
    </row>
    <row r="115" spans="2:5" x14ac:dyDescent="0.2">
      <c r="D115" s="34"/>
      <c r="E115" s="35"/>
    </row>
    <row r="116" spans="2:5" x14ac:dyDescent="0.2">
      <c r="D116" s="55"/>
      <c r="E116" s="58"/>
    </row>
    <row r="117" spans="2:5" ht="11.25" customHeight="1" x14ac:dyDescent="0.2">
      <c r="D117" s="50"/>
      <c r="E117" s="51"/>
    </row>
    <row r="118" spans="2:5" ht="24" customHeight="1" x14ac:dyDescent="0.2">
      <c r="B118" s="36"/>
      <c r="D118" s="50"/>
      <c r="E118" s="59"/>
    </row>
    <row r="119" spans="2:5" ht="15" customHeight="1" x14ac:dyDescent="0.2">
      <c r="C119" s="36"/>
      <c r="D119" s="50"/>
      <c r="E119" s="59"/>
    </row>
    <row r="120" spans="2:5" ht="11.25" customHeight="1" x14ac:dyDescent="0.2">
      <c r="D120" s="55"/>
      <c r="E120" s="56"/>
    </row>
    <row r="121" spans="2:5" x14ac:dyDescent="0.2">
      <c r="D121" s="50"/>
      <c r="E121" s="51"/>
    </row>
    <row r="122" spans="2:5" ht="13.5" customHeight="1" x14ac:dyDescent="0.2">
      <c r="B122" s="36"/>
      <c r="D122" s="50"/>
      <c r="E122" s="60"/>
    </row>
    <row r="123" spans="2:5" ht="12.75" customHeight="1" x14ac:dyDescent="0.2">
      <c r="C123" s="36"/>
      <c r="D123" s="50"/>
      <c r="E123" s="37"/>
    </row>
    <row r="124" spans="2:5" ht="12.75" customHeight="1" x14ac:dyDescent="0.2">
      <c r="C124" s="36"/>
      <c r="D124" s="42"/>
      <c r="E124" s="43"/>
    </row>
    <row r="125" spans="2:5" x14ac:dyDescent="0.2">
      <c r="D125" s="34"/>
      <c r="E125" s="35"/>
    </row>
    <row r="126" spans="2:5" x14ac:dyDescent="0.2">
      <c r="C126" s="36"/>
      <c r="D126" s="34"/>
      <c r="E126" s="57"/>
    </row>
    <row r="127" spans="2:5" x14ac:dyDescent="0.2">
      <c r="D127" s="55"/>
      <c r="E127" s="56"/>
    </row>
    <row r="128" spans="2:5" x14ac:dyDescent="0.2">
      <c r="D128" s="50"/>
      <c r="E128" s="51"/>
    </row>
    <row r="129" spans="1:5" x14ac:dyDescent="0.2">
      <c r="D129" s="34"/>
      <c r="E129" s="35"/>
    </row>
    <row r="130" spans="1:5" ht="19.5" customHeight="1" x14ac:dyDescent="0.2">
      <c r="A130" s="61"/>
      <c r="B130" s="14"/>
      <c r="C130" s="14"/>
      <c r="D130" s="14"/>
      <c r="E130" s="46"/>
    </row>
    <row r="131" spans="1:5" ht="15" customHeight="1" x14ac:dyDescent="0.2">
      <c r="A131" s="36"/>
      <c r="D131" s="48"/>
      <c r="E131" s="46"/>
    </row>
    <row r="132" spans="1:5" x14ac:dyDescent="0.2">
      <c r="A132" s="36"/>
      <c r="B132" s="36"/>
      <c r="D132" s="48"/>
      <c r="E132" s="37"/>
    </row>
    <row r="133" spans="1:5" x14ac:dyDescent="0.2">
      <c r="C133" s="36"/>
      <c r="D133" s="34"/>
      <c r="E133" s="46"/>
    </row>
    <row r="134" spans="1:5" x14ac:dyDescent="0.2">
      <c r="D134" s="38"/>
      <c r="E134" s="39"/>
    </row>
    <row r="135" spans="1:5" x14ac:dyDescent="0.2">
      <c r="B135" s="36"/>
      <c r="D135" s="34"/>
      <c r="E135" s="37"/>
    </row>
    <row r="136" spans="1:5" x14ac:dyDescent="0.2">
      <c r="C136" s="36"/>
      <c r="D136" s="34"/>
      <c r="E136" s="37"/>
    </row>
    <row r="137" spans="1:5" x14ac:dyDescent="0.2">
      <c r="D137" s="42"/>
      <c r="E137" s="43"/>
    </row>
    <row r="138" spans="1:5" ht="22.5" customHeight="1" x14ac:dyDescent="0.2">
      <c r="C138" s="36"/>
      <c r="D138" s="34"/>
      <c r="E138" s="44"/>
    </row>
    <row r="139" spans="1:5" x14ac:dyDescent="0.2">
      <c r="D139" s="34"/>
      <c r="E139" s="43"/>
    </row>
    <row r="140" spans="1:5" x14ac:dyDescent="0.2">
      <c r="B140" s="36"/>
      <c r="D140" s="40"/>
      <c r="E140" s="46"/>
    </row>
    <row r="141" spans="1:5" x14ac:dyDescent="0.2">
      <c r="C141" s="36"/>
      <c r="D141" s="40"/>
      <c r="E141" s="47"/>
    </row>
    <row r="142" spans="1:5" x14ac:dyDescent="0.2">
      <c r="D142" s="42"/>
      <c r="E142" s="39"/>
    </row>
    <row r="143" spans="1:5" ht="13.5" customHeight="1" x14ac:dyDescent="0.2">
      <c r="A143" s="36"/>
      <c r="D143" s="48"/>
      <c r="E143" s="46"/>
    </row>
    <row r="144" spans="1:5" ht="13.5" customHeight="1" x14ac:dyDescent="0.2">
      <c r="B144" s="36"/>
      <c r="D144" s="34"/>
      <c r="E144" s="46"/>
    </row>
    <row r="145" spans="1:5" ht="13.5" customHeight="1" x14ac:dyDescent="0.2">
      <c r="C145" s="36"/>
      <c r="D145" s="34"/>
      <c r="E145" s="37"/>
    </row>
    <row r="146" spans="1:5" x14ac:dyDescent="0.2">
      <c r="C146" s="36"/>
      <c r="D146" s="42"/>
      <c r="E146" s="39"/>
    </row>
    <row r="147" spans="1:5" x14ac:dyDescent="0.2">
      <c r="C147" s="36"/>
      <c r="D147" s="34"/>
      <c r="E147" s="37"/>
    </row>
    <row r="148" spans="1:5" x14ac:dyDescent="0.2">
      <c r="D148" s="55"/>
      <c r="E148" s="56"/>
    </row>
    <row r="149" spans="1:5" x14ac:dyDescent="0.2">
      <c r="C149" s="36"/>
      <c r="D149" s="40"/>
      <c r="E149" s="57"/>
    </row>
    <row r="150" spans="1:5" x14ac:dyDescent="0.2">
      <c r="C150" s="36"/>
      <c r="D150" s="42"/>
      <c r="E150" s="43"/>
    </row>
    <row r="151" spans="1:5" x14ac:dyDescent="0.2">
      <c r="D151" s="55"/>
      <c r="E151" s="62"/>
    </row>
    <row r="152" spans="1:5" x14ac:dyDescent="0.2">
      <c r="B152" s="36"/>
      <c r="D152" s="50"/>
      <c r="E152" s="60"/>
    </row>
    <row r="153" spans="1:5" x14ac:dyDescent="0.2">
      <c r="C153" s="36"/>
      <c r="D153" s="50"/>
      <c r="E153" s="37"/>
    </row>
    <row r="154" spans="1:5" x14ac:dyDescent="0.2">
      <c r="C154" s="36"/>
      <c r="D154" s="42"/>
      <c r="E154" s="43"/>
    </row>
    <row r="155" spans="1:5" x14ac:dyDescent="0.2">
      <c r="C155" s="36"/>
      <c r="D155" s="42"/>
      <c r="E155" s="43"/>
    </row>
    <row r="156" spans="1:5" x14ac:dyDescent="0.2">
      <c r="D156" s="34"/>
      <c r="E156" s="35"/>
    </row>
    <row r="157" spans="1:5" s="63" customFormat="1" ht="18" customHeight="1" x14ac:dyDescent="0.25">
      <c r="A157" s="153"/>
      <c r="B157" s="154"/>
      <c r="C157" s="154"/>
      <c r="D157" s="154"/>
      <c r="E157" s="154"/>
    </row>
    <row r="158" spans="1:5" ht="28.5" customHeight="1" x14ac:dyDescent="0.2">
      <c r="A158" s="52"/>
      <c r="B158" s="52"/>
      <c r="C158" s="52"/>
      <c r="D158" s="53"/>
      <c r="E158" s="54"/>
    </row>
    <row r="160" spans="1:5" ht="15.75" x14ac:dyDescent="0.2">
      <c r="A160" s="65"/>
      <c r="B160" s="36"/>
      <c r="C160" s="36"/>
      <c r="D160" s="66"/>
      <c r="E160" s="13"/>
    </row>
    <row r="161" spans="1:5" x14ac:dyDescent="0.2">
      <c r="A161" s="36"/>
      <c r="B161" s="36"/>
      <c r="C161" s="36"/>
      <c r="D161" s="66"/>
      <c r="E161" s="13"/>
    </row>
    <row r="162" spans="1:5" ht="17.25" customHeight="1" x14ac:dyDescent="0.2">
      <c r="A162" s="36"/>
      <c r="B162" s="36"/>
      <c r="C162" s="36"/>
      <c r="D162" s="66"/>
      <c r="E162" s="13"/>
    </row>
    <row r="163" spans="1:5" ht="13.5" customHeight="1" x14ac:dyDescent="0.2">
      <c r="A163" s="36"/>
      <c r="B163" s="36"/>
      <c r="C163" s="36"/>
      <c r="D163" s="66"/>
      <c r="E163" s="13"/>
    </row>
    <row r="164" spans="1:5" x14ac:dyDescent="0.2">
      <c r="A164" s="36"/>
      <c r="B164" s="36"/>
      <c r="C164" s="36"/>
      <c r="D164" s="66"/>
      <c r="E164" s="13"/>
    </row>
    <row r="165" spans="1:5" x14ac:dyDescent="0.2">
      <c r="A165" s="36"/>
      <c r="B165" s="36"/>
      <c r="C165" s="36"/>
    </row>
    <row r="166" spans="1:5" x14ac:dyDescent="0.2">
      <c r="A166" s="36"/>
      <c r="B166" s="36"/>
      <c r="C166" s="36"/>
      <c r="D166" s="66"/>
      <c r="E166" s="13"/>
    </row>
    <row r="167" spans="1:5" x14ac:dyDescent="0.2">
      <c r="A167" s="36"/>
      <c r="B167" s="36"/>
      <c r="C167" s="36"/>
      <c r="D167" s="66"/>
      <c r="E167" s="67"/>
    </row>
    <row r="168" spans="1:5" x14ac:dyDescent="0.2">
      <c r="A168" s="36"/>
      <c r="B168" s="36"/>
      <c r="C168" s="36"/>
      <c r="D168" s="66"/>
      <c r="E168" s="13"/>
    </row>
    <row r="169" spans="1:5" ht="22.5" customHeight="1" x14ac:dyDescent="0.2">
      <c r="A169" s="36"/>
      <c r="B169" s="36"/>
      <c r="C169" s="36"/>
      <c r="D169" s="66"/>
      <c r="E169" s="44"/>
    </row>
    <row r="170" spans="1:5" ht="22.5" customHeight="1" x14ac:dyDescent="0.2">
      <c r="D170" s="42"/>
      <c r="E170" s="45"/>
    </row>
  </sheetData>
  <mergeCells count="8">
    <mergeCell ref="A157:E157"/>
    <mergeCell ref="B3:H3"/>
    <mergeCell ref="B45:H45"/>
    <mergeCell ref="A1:H1"/>
    <mergeCell ref="B16:H16"/>
    <mergeCell ref="B18:H18"/>
    <mergeCell ref="B31:H31"/>
    <mergeCell ref="B33:H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91" max="9" man="1"/>
    <brk id="15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1"/>
  <sheetViews>
    <sheetView tabSelected="1" topLeftCell="A43" zoomScale="130" zoomScaleNormal="130" workbookViewId="0">
      <selection activeCell="H58" sqref="H58"/>
    </sheetView>
  </sheetViews>
  <sheetFormatPr defaultColWidth="11.42578125" defaultRowHeight="12.75" x14ac:dyDescent="0.2"/>
  <cols>
    <col min="1" max="1" width="8.42578125" style="83" customWidth="1"/>
    <col min="2" max="2" width="6.85546875" style="83" customWidth="1"/>
    <col min="3" max="3" width="34.42578125" style="86" customWidth="1"/>
    <col min="4" max="4" width="14.28515625" style="2" customWidth="1"/>
    <col min="5" max="5" width="11.42578125" style="2" bestFit="1" customWidth="1"/>
    <col min="6" max="6" width="12.42578125" style="2" bestFit="1" customWidth="1"/>
    <col min="7" max="7" width="14.140625" style="2" bestFit="1" customWidth="1"/>
    <col min="8" max="8" width="7.140625" style="2" customWidth="1"/>
    <col min="9" max="9" width="7.5703125" style="2" bestFit="1" customWidth="1"/>
    <col min="10" max="10" width="14.28515625" style="2" customWidth="1"/>
    <col min="11" max="11" width="10" style="2" bestFit="1" customWidth="1"/>
    <col min="12" max="13" width="12.28515625" style="2" bestFit="1" customWidth="1"/>
    <col min="14" max="16384" width="11.42578125" style="10"/>
  </cols>
  <sheetData>
    <row r="1" spans="1:14" ht="24" customHeight="1" x14ac:dyDescent="0.2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s="13" customFormat="1" ht="67.5" x14ac:dyDescent="0.2">
      <c r="A2" s="11" t="s">
        <v>20</v>
      </c>
      <c r="B2" s="11"/>
      <c r="C2" s="11" t="s">
        <v>21</v>
      </c>
      <c r="D2" s="12" t="s">
        <v>57</v>
      </c>
      <c r="E2" s="87" t="s">
        <v>104</v>
      </c>
      <c r="F2" s="87" t="s">
        <v>12</v>
      </c>
      <c r="G2" s="87" t="s">
        <v>106</v>
      </c>
      <c r="H2" s="87" t="s">
        <v>105</v>
      </c>
      <c r="I2" s="87" t="s">
        <v>22</v>
      </c>
      <c r="J2" s="87" t="s">
        <v>16</v>
      </c>
      <c r="K2" s="87" t="s">
        <v>17</v>
      </c>
      <c r="L2" s="12" t="s">
        <v>52</v>
      </c>
      <c r="M2" s="12" t="s">
        <v>58</v>
      </c>
    </row>
    <row r="3" spans="1:14" x14ac:dyDescent="0.2">
      <c r="A3" s="82"/>
      <c r="B3" s="82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13" customFormat="1" x14ac:dyDescent="0.2">
      <c r="A4" s="82"/>
      <c r="B4" s="82"/>
      <c r="C4" s="84" t="s">
        <v>39</v>
      </c>
      <c r="D4" s="157" t="s">
        <v>107</v>
      </c>
      <c r="E4" s="157"/>
      <c r="F4" s="157"/>
      <c r="G4" s="157"/>
    </row>
    <row r="5" spans="1:14" x14ac:dyDescent="0.2">
      <c r="A5" s="82"/>
      <c r="B5" s="82"/>
      <c r="C5" s="16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s="13" customFormat="1" x14ac:dyDescent="0.2">
      <c r="A6" s="82"/>
      <c r="B6" s="82"/>
      <c r="C6" s="85" t="s">
        <v>43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3" customFormat="1" ht="12.75" customHeight="1" x14ac:dyDescent="0.2">
      <c r="A7" s="92" t="s">
        <v>42</v>
      </c>
      <c r="B7" s="92"/>
      <c r="C7" s="85" t="s">
        <v>44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158" t="s">
        <v>108</v>
      </c>
    </row>
    <row r="8" spans="1:14" s="13" customFormat="1" x14ac:dyDescent="0.2">
      <c r="A8" s="105">
        <v>3</v>
      </c>
      <c r="B8" s="105"/>
      <c r="C8" s="106" t="s">
        <v>23</v>
      </c>
      <c r="D8" s="107">
        <f>SUM(D9+D15+D46)</f>
        <v>848611.11</v>
      </c>
      <c r="E8" s="107">
        <f>SUM(E9+E15+E46)</f>
        <v>291000</v>
      </c>
      <c r="F8" s="107">
        <f>SUM(F9+F15+F46)</f>
        <v>95000</v>
      </c>
      <c r="G8" s="107">
        <f>SUM(G9+G15+G46)</f>
        <v>442611.11</v>
      </c>
      <c r="H8" s="107">
        <f>SUM(H9+H15+H46)</f>
        <v>20000</v>
      </c>
      <c r="I8" s="107">
        <f>SUM(I9+I15+I46)</f>
        <v>0</v>
      </c>
      <c r="J8" s="107">
        <f>SUM(J9+J15+J46)</f>
        <v>0</v>
      </c>
      <c r="K8" s="107">
        <f>SUM(K9+K15+K46)</f>
        <v>0</v>
      </c>
      <c r="L8" s="107">
        <f>SUM(L9+L15+L46)</f>
        <v>875000</v>
      </c>
      <c r="M8" s="107">
        <f>SUM(M9+M15+M46)</f>
        <v>875000</v>
      </c>
      <c r="N8" s="60">
        <f>SUM(E8:K8)</f>
        <v>848611.11</v>
      </c>
    </row>
    <row r="9" spans="1:14" s="13" customFormat="1" x14ac:dyDescent="0.2">
      <c r="A9" s="105">
        <v>31</v>
      </c>
      <c r="B9" s="105"/>
      <c r="C9" s="106" t="s">
        <v>24</v>
      </c>
      <c r="D9" s="107">
        <f>SUM(D10:D12)</f>
        <v>520300</v>
      </c>
      <c r="E9" s="107">
        <f>SUM(E10:E12)</f>
        <v>250000</v>
      </c>
      <c r="F9" s="107">
        <f t="shared" ref="F9:M9" si="0">SUM(F10:F12)</f>
        <v>27000</v>
      </c>
      <c r="G9" s="107">
        <f t="shared" si="0"/>
        <v>243300</v>
      </c>
      <c r="H9" s="107">
        <f t="shared" si="0"/>
        <v>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>SUM(L10:L12)</f>
        <v>545300</v>
      </c>
      <c r="M9" s="107">
        <f>SUM(M10:M12)</f>
        <v>545300</v>
      </c>
      <c r="N9" s="60">
        <f t="shared" ref="N9:N53" si="1">SUM(E9:K9)</f>
        <v>520300</v>
      </c>
    </row>
    <row r="10" spans="1:14" x14ac:dyDescent="0.2">
      <c r="A10" s="108">
        <v>311</v>
      </c>
      <c r="B10" s="108"/>
      <c r="C10" s="109" t="s">
        <v>25</v>
      </c>
      <c r="D10" s="110">
        <f>SUM(E10:K10)</f>
        <v>420100</v>
      </c>
      <c r="E10" s="110">
        <v>250000</v>
      </c>
      <c r="F10" s="110"/>
      <c r="G10" s="110">
        <v>170100</v>
      </c>
      <c r="H10" s="110"/>
      <c r="I10" s="110"/>
      <c r="J10" s="110"/>
      <c r="K10" s="110"/>
      <c r="L10" s="110">
        <v>445100</v>
      </c>
      <c r="M10" s="110">
        <v>445100</v>
      </c>
      <c r="N10" s="60">
        <f t="shared" si="1"/>
        <v>420100</v>
      </c>
    </row>
    <row r="11" spans="1:14" x14ac:dyDescent="0.2">
      <c r="A11" s="108">
        <v>312</v>
      </c>
      <c r="B11" s="108"/>
      <c r="C11" s="109" t="s">
        <v>26</v>
      </c>
      <c r="D11" s="110">
        <f>SUM(E11:K11)</f>
        <v>27900</v>
      </c>
      <c r="E11" s="110"/>
      <c r="F11" s="110">
        <v>27000</v>
      </c>
      <c r="G11" s="110">
        <v>900</v>
      </c>
      <c r="H11" s="110"/>
      <c r="I11" s="110"/>
      <c r="J11" s="110"/>
      <c r="K11" s="110"/>
      <c r="L11" s="110">
        <v>27900</v>
      </c>
      <c r="M11" s="110">
        <v>27900</v>
      </c>
      <c r="N11" s="60">
        <f t="shared" si="1"/>
        <v>27900</v>
      </c>
    </row>
    <row r="12" spans="1:14" x14ac:dyDescent="0.2">
      <c r="A12" s="108"/>
      <c r="B12" s="108">
        <v>313</v>
      </c>
      <c r="C12" s="109" t="s">
        <v>27</v>
      </c>
      <c r="D12" s="110">
        <f>SUM(E12:K12)</f>
        <v>72300</v>
      </c>
      <c r="E12" s="110">
        <f>SUM(E13:E14)</f>
        <v>0</v>
      </c>
      <c r="F12" s="110">
        <f t="shared" ref="F12:K12" si="2">SUM(F13:F14)</f>
        <v>0</v>
      </c>
      <c r="G12" s="110">
        <f t="shared" si="2"/>
        <v>72300</v>
      </c>
      <c r="H12" s="110">
        <f t="shared" si="2"/>
        <v>0</v>
      </c>
      <c r="I12" s="110">
        <f t="shared" si="2"/>
        <v>0</v>
      </c>
      <c r="J12" s="110">
        <f t="shared" si="2"/>
        <v>0</v>
      </c>
      <c r="K12" s="110">
        <f t="shared" si="2"/>
        <v>0</v>
      </c>
      <c r="L12" s="110">
        <f>SUM(L13:L14)</f>
        <v>72300</v>
      </c>
      <c r="M12" s="110">
        <f>SUM(M13:M14)</f>
        <v>72300</v>
      </c>
      <c r="N12" s="60">
        <f t="shared" si="1"/>
        <v>72300</v>
      </c>
    </row>
    <row r="13" spans="1:14" ht="25.5" x14ac:dyDescent="0.2">
      <c r="A13" s="108"/>
      <c r="B13" s="108">
        <v>3132</v>
      </c>
      <c r="C13" s="111" t="s">
        <v>64</v>
      </c>
      <c r="D13" s="110">
        <f t="shared" ref="D13:D14" si="3">SUM(E13:K13)</f>
        <v>65100</v>
      </c>
      <c r="E13" s="110"/>
      <c r="F13" s="110"/>
      <c r="G13" s="110">
        <v>65100</v>
      </c>
      <c r="H13" s="110"/>
      <c r="I13" s="110"/>
      <c r="J13" s="110"/>
      <c r="K13" s="110"/>
      <c r="L13" s="110">
        <v>65100</v>
      </c>
      <c r="M13" s="110">
        <v>65100</v>
      </c>
      <c r="N13" s="60">
        <f t="shared" si="1"/>
        <v>65100</v>
      </c>
    </row>
    <row r="14" spans="1:14" ht="25.5" x14ac:dyDescent="0.2">
      <c r="A14" s="108">
        <v>3133</v>
      </c>
      <c r="B14" s="108"/>
      <c r="C14" s="111" t="s">
        <v>65</v>
      </c>
      <c r="D14" s="110">
        <f t="shared" si="3"/>
        <v>7200</v>
      </c>
      <c r="E14" s="110"/>
      <c r="F14" s="110"/>
      <c r="G14" s="110">
        <v>7200</v>
      </c>
      <c r="H14" s="110"/>
      <c r="I14" s="110"/>
      <c r="J14" s="110"/>
      <c r="K14" s="110"/>
      <c r="L14" s="110">
        <v>7200</v>
      </c>
      <c r="M14" s="110">
        <v>7200</v>
      </c>
      <c r="N14" s="60">
        <f t="shared" si="1"/>
        <v>7200</v>
      </c>
    </row>
    <row r="15" spans="1:14" s="13" customFormat="1" x14ac:dyDescent="0.2">
      <c r="A15" s="105">
        <v>32</v>
      </c>
      <c r="B15" s="105"/>
      <c r="C15" s="106" t="s">
        <v>28</v>
      </c>
      <c r="D15" s="107">
        <f>SUM(D16+D21+D28+D38)</f>
        <v>323311.11</v>
      </c>
      <c r="E15" s="107">
        <f>SUM(E16+E21+E28+E38)</f>
        <v>41000</v>
      </c>
      <c r="F15" s="107">
        <f>SUM(F16+F21+F28+F38)</f>
        <v>68000</v>
      </c>
      <c r="G15" s="107">
        <f>SUM(G16+G21+G28+G38)</f>
        <v>194311.11</v>
      </c>
      <c r="H15" s="107">
        <f>SUM(H16+H21+H28+H38)</f>
        <v>20000</v>
      </c>
      <c r="I15" s="107">
        <f>SUM(I16+I21+I28+I38)</f>
        <v>0</v>
      </c>
      <c r="J15" s="107">
        <f>SUM(J16+J21+J28+J38)</f>
        <v>0</v>
      </c>
      <c r="K15" s="107">
        <f>SUM(K16+K21+K28+K38)</f>
        <v>0</v>
      </c>
      <c r="L15" s="107">
        <f>SUM(L16+L21+L28+L38)</f>
        <v>324700</v>
      </c>
      <c r="M15" s="107">
        <f>SUM(M16+M21+M28+M38)</f>
        <v>324700</v>
      </c>
      <c r="N15" s="60">
        <f t="shared" si="1"/>
        <v>323311.11</v>
      </c>
    </row>
    <row r="16" spans="1:14" x14ac:dyDescent="0.2">
      <c r="A16" s="108">
        <v>321</v>
      </c>
      <c r="B16" s="108"/>
      <c r="C16" s="109" t="s">
        <v>29</v>
      </c>
      <c r="D16" s="110">
        <f>SUM(E16:K16)</f>
        <v>10000</v>
      </c>
      <c r="E16" s="110"/>
      <c r="F16" s="110"/>
      <c r="G16" s="110">
        <f t="shared" ref="G16:M16" si="4">SUM(G17:G20)</f>
        <v>10000</v>
      </c>
      <c r="H16" s="110">
        <f t="shared" si="4"/>
        <v>0</v>
      </c>
      <c r="I16" s="110">
        <f t="shared" si="4"/>
        <v>0</v>
      </c>
      <c r="J16" s="110">
        <f t="shared" si="4"/>
        <v>0</v>
      </c>
      <c r="K16" s="110">
        <f t="shared" si="4"/>
        <v>0</v>
      </c>
      <c r="L16" s="110">
        <f t="shared" si="4"/>
        <v>10000</v>
      </c>
      <c r="M16" s="110">
        <f t="shared" si="4"/>
        <v>10000</v>
      </c>
      <c r="N16" s="60">
        <f t="shared" si="1"/>
        <v>10000</v>
      </c>
    </row>
    <row r="17" spans="1:14" x14ac:dyDescent="0.2">
      <c r="A17" s="108"/>
      <c r="B17" s="108">
        <v>3211</v>
      </c>
      <c r="C17" s="109" t="s">
        <v>66</v>
      </c>
      <c r="D17" s="110">
        <f>SUM(E17:K17)</f>
        <v>10000</v>
      </c>
      <c r="E17" s="110"/>
      <c r="F17" s="110"/>
      <c r="G17" s="110">
        <v>10000</v>
      </c>
      <c r="H17" s="110"/>
      <c r="I17" s="110"/>
      <c r="J17" s="110"/>
      <c r="K17" s="110"/>
      <c r="L17" s="110">
        <v>10000</v>
      </c>
      <c r="M17" s="110">
        <v>10000</v>
      </c>
      <c r="N17" s="60">
        <f t="shared" si="1"/>
        <v>10000</v>
      </c>
    </row>
    <row r="18" spans="1:14" ht="25.5" x14ac:dyDescent="0.2">
      <c r="A18" s="108"/>
      <c r="B18" s="108">
        <v>3212</v>
      </c>
      <c r="C18" s="109" t="s">
        <v>67</v>
      </c>
      <c r="D18" s="110">
        <f t="shared" ref="D18:D20" si="5">SUM(E18:K18)</f>
        <v>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60">
        <f t="shared" si="1"/>
        <v>0</v>
      </c>
    </row>
    <row r="19" spans="1:14" x14ac:dyDescent="0.2">
      <c r="A19" s="108"/>
      <c r="B19" s="108">
        <v>3213</v>
      </c>
      <c r="C19" s="109" t="s">
        <v>68</v>
      </c>
      <c r="D19" s="110">
        <f t="shared" si="5"/>
        <v>0</v>
      </c>
      <c r="E19" s="110"/>
      <c r="F19" s="110" t="s">
        <v>47</v>
      </c>
      <c r="G19" s="110"/>
      <c r="H19" s="110"/>
      <c r="I19" s="110"/>
      <c r="J19" s="110"/>
      <c r="K19" s="110"/>
      <c r="L19" s="110"/>
      <c r="M19" s="110"/>
      <c r="N19" s="60">
        <f t="shared" si="1"/>
        <v>0</v>
      </c>
    </row>
    <row r="20" spans="1:14" x14ac:dyDescent="0.2">
      <c r="A20" s="108"/>
      <c r="B20" s="108">
        <v>3214</v>
      </c>
      <c r="C20" s="109" t="s">
        <v>69</v>
      </c>
      <c r="D20" s="110">
        <f t="shared" si="5"/>
        <v>0</v>
      </c>
      <c r="E20" s="110"/>
      <c r="F20" s="110" t="s">
        <v>47</v>
      </c>
      <c r="G20" s="110"/>
      <c r="H20" s="110"/>
      <c r="I20" s="110"/>
      <c r="J20" s="110"/>
      <c r="K20" s="110"/>
      <c r="L20" s="110"/>
      <c r="M20" s="110"/>
      <c r="N20" s="60">
        <f t="shared" si="1"/>
        <v>0</v>
      </c>
    </row>
    <row r="21" spans="1:14" x14ac:dyDescent="0.2">
      <c r="A21" s="105">
        <v>322</v>
      </c>
      <c r="B21" s="105"/>
      <c r="C21" s="106" t="s">
        <v>30</v>
      </c>
      <c r="D21" s="107">
        <f>SUM(D22:D27)</f>
        <v>142311.10999999999</v>
      </c>
      <c r="E21" s="107">
        <f t="shared" ref="E21:M21" si="6">SUM(E22:E27)</f>
        <v>33000</v>
      </c>
      <c r="F21" s="107">
        <f t="shared" si="6"/>
        <v>53000</v>
      </c>
      <c r="G21" s="107">
        <f>SUM(G22:G27)</f>
        <v>56311.11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>SUM(L22:L27)</f>
        <v>138700</v>
      </c>
      <c r="M21" s="107">
        <f>SUM(M22:M27)</f>
        <v>138700</v>
      </c>
      <c r="N21" s="60">
        <f t="shared" si="1"/>
        <v>142311.10999999999</v>
      </c>
    </row>
    <row r="22" spans="1:14" ht="25.5" x14ac:dyDescent="0.2">
      <c r="A22" s="108"/>
      <c r="B22" s="108">
        <v>3221</v>
      </c>
      <c r="C22" s="109" t="s">
        <v>70</v>
      </c>
      <c r="D22" s="110">
        <f>SUM(E22:K22)</f>
        <v>1700</v>
      </c>
      <c r="E22" s="110"/>
      <c r="F22" s="110"/>
      <c r="G22" s="110">
        <v>1700</v>
      </c>
      <c r="H22" s="110"/>
      <c r="I22" s="110"/>
      <c r="J22" s="110"/>
      <c r="K22" s="110"/>
      <c r="L22" s="110">
        <v>1700</v>
      </c>
      <c r="M22" s="110">
        <v>1700</v>
      </c>
      <c r="N22" s="60">
        <f t="shared" si="1"/>
        <v>1700</v>
      </c>
    </row>
    <row r="23" spans="1:14" x14ac:dyDescent="0.2">
      <c r="A23" s="108"/>
      <c r="B23" s="108">
        <v>3222</v>
      </c>
      <c r="C23" s="109" t="s">
        <v>71</v>
      </c>
      <c r="D23" s="110">
        <f t="shared" ref="D23:D27" si="7">SUM(E23:K23)</f>
        <v>53000</v>
      </c>
      <c r="E23" s="110"/>
      <c r="F23" s="156">
        <v>53000</v>
      </c>
      <c r="G23" s="110"/>
      <c r="H23" s="110"/>
      <c r="I23" s="110"/>
      <c r="J23" s="110"/>
      <c r="K23" s="110"/>
      <c r="L23" s="110">
        <v>48000</v>
      </c>
      <c r="M23" s="110">
        <v>48000</v>
      </c>
      <c r="N23" s="60">
        <f t="shared" si="1"/>
        <v>53000</v>
      </c>
    </row>
    <row r="24" spans="1:14" x14ac:dyDescent="0.2">
      <c r="A24" s="108"/>
      <c r="B24" s="108">
        <v>3223</v>
      </c>
      <c r="C24" s="109" t="s">
        <v>72</v>
      </c>
      <c r="D24" s="110">
        <f t="shared" si="7"/>
        <v>62000</v>
      </c>
      <c r="E24" s="110">
        <v>20000</v>
      </c>
      <c r="F24" s="110"/>
      <c r="G24" s="110">
        <v>42000</v>
      </c>
      <c r="H24" s="110"/>
      <c r="I24" s="110"/>
      <c r="J24" s="110"/>
      <c r="K24" s="110"/>
      <c r="L24" s="110">
        <v>66000</v>
      </c>
      <c r="M24" s="110">
        <v>66000</v>
      </c>
      <c r="N24" s="60">
        <f t="shared" si="1"/>
        <v>62000</v>
      </c>
    </row>
    <row r="25" spans="1:14" ht="25.5" x14ac:dyDescent="0.2">
      <c r="A25" s="108"/>
      <c r="B25" s="108">
        <v>3224</v>
      </c>
      <c r="C25" s="109" t="s">
        <v>73</v>
      </c>
      <c r="D25" s="110">
        <f t="shared" si="7"/>
        <v>18000</v>
      </c>
      <c r="E25" s="110">
        <v>13000</v>
      </c>
      <c r="F25" s="110"/>
      <c r="G25" s="110">
        <v>5000</v>
      </c>
      <c r="H25" s="110"/>
      <c r="I25" s="110"/>
      <c r="J25" s="110"/>
      <c r="K25" s="110"/>
      <c r="L25" s="110">
        <v>18000</v>
      </c>
      <c r="M25" s="110">
        <v>18000</v>
      </c>
      <c r="N25" s="60">
        <f t="shared" si="1"/>
        <v>18000</v>
      </c>
    </row>
    <row r="26" spans="1:14" x14ac:dyDescent="0.2">
      <c r="A26" s="108"/>
      <c r="B26" s="108">
        <v>3225</v>
      </c>
      <c r="C26" s="109" t="s">
        <v>74</v>
      </c>
      <c r="D26" s="110">
        <f t="shared" si="7"/>
        <v>1000</v>
      </c>
      <c r="E26" s="110"/>
      <c r="F26" s="110"/>
      <c r="G26" s="110">
        <v>1000</v>
      </c>
      <c r="H26" s="110"/>
      <c r="I26" s="110"/>
      <c r="J26" s="110"/>
      <c r="K26" s="110"/>
      <c r="L26" s="110">
        <v>1000</v>
      </c>
      <c r="M26" s="110">
        <v>1000</v>
      </c>
      <c r="N26" s="60">
        <f t="shared" si="1"/>
        <v>1000</v>
      </c>
    </row>
    <row r="27" spans="1:14" ht="25.5" x14ac:dyDescent="0.2">
      <c r="A27" s="108"/>
      <c r="B27" s="108">
        <v>3227</v>
      </c>
      <c r="C27" s="109" t="s">
        <v>75</v>
      </c>
      <c r="D27" s="110">
        <f t="shared" si="7"/>
        <v>6611.11</v>
      </c>
      <c r="E27" s="110"/>
      <c r="F27" s="110"/>
      <c r="G27" s="156">
        <v>6611.11</v>
      </c>
      <c r="H27" s="110"/>
      <c r="I27" s="110"/>
      <c r="J27" s="110"/>
      <c r="K27" s="110"/>
      <c r="L27" s="110">
        <v>4000</v>
      </c>
      <c r="M27" s="110">
        <v>4000</v>
      </c>
      <c r="N27" s="60">
        <f t="shared" si="1"/>
        <v>6611.11</v>
      </c>
    </row>
    <row r="28" spans="1:14" x14ac:dyDescent="0.2">
      <c r="A28" s="105">
        <v>323</v>
      </c>
      <c r="B28" s="105"/>
      <c r="C28" s="106" t="s">
        <v>31</v>
      </c>
      <c r="D28" s="107">
        <f>SUM(D29:D37)</f>
        <v>160000</v>
      </c>
      <c r="E28" s="107">
        <f>SUM(E29:E37)</f>
        <v>8000</v>
      </c>
      <c r="F28" s="107">
        <f>SUM(F29:F37)</f>
        <v>15000</v>
      </c>
      <c r="G28" s="107">
        <f>SUM(G29:G37)</f>
        <v>117000</v>
      </c>
      <c r="H28" s="107">
        <f>SUM(H29:H37)</f>
        <v>20000</v>
      </c>
      <c r="I28" s="107">
        <f>SUM(I29:I37)</f>
        <v>0</v>
      </c>
      <c r="J28" s="107">
        <f>SUM(J29:J37)</f>
        <v>0</v>
      </c>
      <c r="K28" s="107">
        <f>SUM(K29:K37)</f>
        <v>0</v>
      </c>
      <c r="L28" s="107">
        <f>SUM(L29:L37)</f>
        <v>165000</v>
      </c>
      <c r="M28" s="107">
        <f>SUM(M29:M37)</f>
        <v>165000</v>
      </c>
      <c r="N28" s="60">
        <f t="shared" si="1"/>
        <v>160000</v>
      </c>
    </row>
    <row r="29" spans="1:14" x14ac:dyDescent="0.2">
      <c r="A29" s="108"/>
      <c r="B29" s="108">
        <v>3231</v>
      </c>
      <c r="C29" s="109" t="s">
        <v>76</v>
      </c>
      <c r="D29" s="110">
        <f>SUM(E29:K29)</f>
        <v>10000</v>
      </c>
      <c r="E29" s="110"/>
      <c r="F29" s="110"/>
      <c r="G29" s="110">
        <v>10000</v>
      </c>
      <c r="H29" s="110"/>
      <c r="I29" s="110"/>
      <c r="J29" s="110"/>
      <c r="K29" s="110"/>
      <c r="L29" s="110">
        <v>10000</v>
      </c>
      <c r="M29" s="110">
        <v>10000</v>
      </c>
      <c r="N29" s="60">
        <f t="shared" si="1"/>
        <v>10000</v>
      </c>
    </row>
    <row r="30" spans="1:14" ht="25.5" x14ac:dyDescent="0.2">
      <c r="A30" s="108"/>
      <c r="B30" s="108">
        <v>3232</v>
      </c>
      <c r="C30" s="109" t="s">
        <v>77</v>
      </c>
      <c r="D30" s="110">
        <f t="shared" ref="D30:D37" si="8">SUM(E30:K30)</f>
        <v>25000</v>
      </c>
      <c r="E30" s="110">
        <v>8000</v>
      </c>
      <c r="F30" s="110"/>
      <c r="G30" s="110">
        <v>17000</v>
      </c>
      <c r="H30" s="110"/>
      <c r="I30" s="110"/>
      <c r="J30" s="110"/>
      <c r="K30" s="110"/>
      <c r="L30" s="110">
        <v>25000</v>
      </c>
      <c r="M30" s="110">
        <v>25000</v>
      </c>
      <c r="N30" s="60">
        <f t="shared" si="1"/>
        <v>25000</v>
      </c>
    </row>
    <row r="31" spans="1:14" x14ac:dyDescent="0.2">
      <c r="A31" s="108"/>
      <c r="B31" s="108">
        <v>3233</v>
      </c>
      <c r="C31" s="109" t="s">
        <v>78</v>
      </c>
      <c r="D31" s="110">
        <f t="shared" si="8"/>
        <v>15000</v>
      </c>
      <c r="E31" s="110"/>
      <c r="F31" s="110"/>
      <c r="G31" s="110">
        <v>15000</v>
      </c>
      <c r="H31" s="110"/>
      <c r="I31" s="110"/>
      <c r="J31" s="110"/>
      <c r="K31" s="110"/>
      <c r="L31" s="110">
        <v>15000</v>
      </c>
      <c r="M31" s="110">
        <v>15000</v>
      </c>
      <c r="N31" s="60">
        <f t="shared" si="1"/>
        <v>15000</v>
      </c>
    </row>
    <row r="32" spans="1:14" x14ac:dyDescent="0.2">
      <c r="A32" s="108"/>
      <c r="B32" s="108">
        <v>3234</v>
      </c>
      <c r="C32" s="109" t="s">
        <v>79</v>
      </c>
      <c r="D32" s="110">
        <f t="shared" si="8"/>
        <v>4000</v>
      </c>
      <c r="E32" s="110"/>
      <c r="F32" s="110"/>
      <c r="G32" s="110">
        <v>4000</v>
      </c>
      <c r="H32" s="110"/>
      <c r="I32" s="110"/>
      <c r="J32" s="110"/>
      <c r="K32" s="110"/>
      <c r="L32" s="110">
        <v>4000</v>
      </c>
      <c r="M32" s="110">
        <v>4000</v>
      </c>
      <c r="N32" s="60">
        <f t="shared" si="1"/>
        <v>4000</v>
      </c>
    </row>
    <row r="33" spans="1:14" x14ac:dyDescent="0.2">
      <c r="A33" s="108"/>
      <c r="B33" s="108">
        <v>3235</v>
      </c>
      <c r="C33" s="109" t="s">
        <v>80</v>
      </c>
      <c r="D33" s="110">
        <f t="shared" si="8"/>
        <v>9000</v>
      </c>
      <c r="E33" s="110"/>
      <c r="F33" s="110"/>
      <c r="G33" s="110">
        <v>9000</v>
      </c>
      <c r="H33" s="110"/>
      <c r="I33" s="110"/>
      <c r="J33" s="110"/>
      <c r="K33" s="110"/>
      <c r="L33" s="110">
        <v>9000</v>
      </c>
      <c r="M33" s="110">
        <v>9000</v>
      </c>
      <c r="N33" s="60">
        <f t="shared" si="1"/>
        <v>9000</v>
      </c>
    </row>
    <row r="34" spans="1:14" x14ac:dyDescent="0.2">
      <c r="A34" s="108"/>
      <c r="B34" s="108">
        <v>3236</v>
      </c>
      <c r="C34" s="109" t="s">
        <v>81</v>
      </c>
      <c r="D34" s="110">
        <f t="shared" si="8"/>
        <v>0</v>
      </c>
      <c r="E34" s="110"/>
      <c r="F34" s="110"/>
      <c r="G34" s="110"/>
      <c r="H34" s="110"/>
      <c r="I34" s="110"/>
      <c r="J34" s="110"/>
      <c r="K34" s="110"/>
      <c r="L34" s="110"/>
      <c r="M34" s="110"/>
      <c r="N34" s="60">
        <f t="shared" si="1"/>
        <v>0</v>
      </c>
    </row>
    <row r="35" spans="1:14" x14ac:dyDescent="0.2">
      <c r="A35" s="108"/>
      <c r="B35" s="108">
        <v>3237</v>
      </c>
      <c r="C35" s="109" t="s">
        <v>82</v>
      </c>
      <c r="D35" s="110">
        <f t="shared" si="8"/>
        <v>53000</v>
      </c>
      <c r="E35" s="110"/>
      <c r="F35" s="110">
        <v>9000</v>
      </c>
      <c r="G35" s="110">
        <v>44000</v>
      </c>
      <c r="H35" s="110"/>
      <c r="I35" s="110"/>
      <c r="J35" s="110"/>
      <c r="K35" s="110"/>
      <c r="L35" s="110">
        <v>53000</v>
      </c>
      <c r="M35" s="110">
        <v>53000</v>
      </c>
      <c r="N35" s="60">
        <f t="shared" si="1"/>
        <v>53000</v>
      </c>
    </row>
    <row r="36" spans="1:14" x14ac:dyDescent="0.2">
      <c r="A36" s="108"/>
      <c r="B36" s="108">
        <v>3238</v>
      </c>
      <c r="C36" s="109" t="s">
        <v>83</v>
      </c>
      <c r="D36" s="110">
        <f t="shared" si="8"/>
        <v>16000</v>
      </c>
      <c r="E36" s="110"/>
      <c r="F36" s="110">
        <v>6000</v>
      </c>
      <c r="G36" s="110">
        <v>10000</v>
      </c>
      <c r="H36" s="110"/>
      <c r="I36" s="110"/>
      <c r="J36" s="110"/>
      <c r="K36" s="110"/>
      <c r="L36" s="110">
        <v>16000</v>
      </c>
      <c r="M36" s="110">
        <v>16000</v>
      </c>
      <c r="N36" s="60">
        <f t="shared" si="1"/>
        <v>16000</v>
      </c>
    </row>
    <row r="37" spans="1:14" x14ac:dyDescent="0.2">
      <c r="A37" s="108"/>
      <c r="B37" s="108">
        <v>3239</v>
      </c>
      <c r="C37" s="109" t="s">
        <v>84</v>
      </c>
      <c r="D37" s="110">
        <f t="shared" si="8"/>
        <v>28000</v>
      </c>
      <c r="E37" s="110"/>
      <c r="F37" s="110"/>
      <c r="G37" s="156">
        <v>8000</v>
      </c>
      <c r="H37" s="110">
        <v>20000</v>
      </c>
      <c r="I37" s="110"/>
      <c r="J37" s="110"/>
      <c r="K37" s="110"/>
      <c r="L37" s="110">
        <v>33000</v>
      </c>
      <c r="M37" s="110">
        <v>33000</v>
      </c>
      <c r="N37" s="60">
        <f t="shared" si="1"/>
        <v>28000</v>
      </c>
    </row>
    <row r="38" spans="1:14" ht="25.5" x14ac:dyDescent="0.2">
      <c r="A38" s="105">
        <v>329</v>
      </c>
      <c r="B38" s="105"/>
      <c r="C38" s="106" t="s">
        <v>32</v>
      </c>
      <c r="D38" s="107">
        <f>SUM(D39:D45)</f>
        <v>11000</v>
      </c>
      <c r="E38" s="107">
        <f t="shared" ref="E38:M38" si="9">SUM(E39:E45)</f>
        <v>0</v>
      </c>
      <c r="F38" s="107">
        <f t="shared" si="9"/>
        <v>0</v>
      </c>
      <c r="G38" s="107">
        <f>SUM(G39:G45)</f>
        <v>11000</v>
      </c>
      <c r="H38" s="107">
        <f t="shared" si="9"/>
        <v>0</v>
      </c>
      <c r="I38" s="107">
        <f t="shared" si="9"/>
        <v>0</v>
      </c>
      <c r="J38" s="107">
        <f t="shared" si="9"/>
        <v>0</v>
      </c>
      <c r="K38" s="107">
        <f t="shared" si="9"/>
        <v>0</v>
      </c>
      <c r="L38" s="107">
        <f t="shared" si="9"/>
        <v>11000</v>
      </c>
      <c r="M38" s="107">
        <f t="shared" si="9"/>
        <v>11000</v>
      </c>
      <c r="N38" s="60">
        <f t="shared" si="1"/>
        <v>11000</v>
      </c>
    </row>
    <row r="39" spans="1:14" ht="25.5" x14ac:dyDescent="0.2">
      <c r="A39" s="108"/>
      <c r="B39" s="108">
        <v>3291</v>
      </c>
      <c r="C39" s="109" t="s">
        <v>85</v>
      </c>
      <c r="D39" s="110">
        <f>SUM(E39:K39)</f>
        <v>0</v>
      </c>
      <c r="E39" s="110"/>
      <c r="F39" s="110"/>
      <c r="G39" s="110"/>
      <c r="H39" s="110"/>
      <c r="I39" s="110"/>
      <c r="J39" s="110"/>
      <c r="K39" s="110"/>
      <c r="L39" s="110"/>
      <c r="M39" s="110"/>
      <c r="N39" s="60">
        <f t="shared" si="1"/>
        <v>0</v>
      </c>
    </row>
    <row r="40" spans="1:14" x14ac:dyDescent="0.2">
      <c r="A40" s="108"/>
      <c r="B40" s="108">
        <v>3292</v>
      </c>
      <c r="C40" s="109" t="s">
        <v>86</v>
      </c>
      <c r="D40" s="110">
        <f t="shared" ref="D40:D45" si="10">SUM(E40:K40)</f>
        <v>7500</v>
      </c>
      <c r="E40" s="110"/>
      <c r="F40" s="110"/>
      <c r="G40" s="110">
        <v>7500</v>
      </c>
      <c r="H40" s="110"/>
      <c r="I40" s="110"/>
      <c r="J40" s="110"/>
      <c r="K40" s="110"/>
      <c r="L40" s="110">
        <v>7500</v>
      </c>
      <c r="M40" s="110">
        <v>7500</v>
      </c>
      <c r="N40" s="60">
        <f t="shared" si="1"/>
        <v>7500</v>
      </c>
    </row>
    <row r="41" spans="1:14" x14ac:dyDescent="0.2">
      <c r="A41" s="108"/>
      <c r="B41" s="108">
        <v>3293</v>
      </c>
      <c r="C41" s="109" t="s">
        <v>87</v>
      </c>
      <c r="D41" s="110">
        <f t="shared" si="10"/>
        <v>1500</v>
      </c>
      <c r="E41" s="110"/>
      <c r="F41" s="110"/>
      <c r="G41" s="110">
        <v>1500</v>
      </c>
      <c r="H41" s="110"/>
      <c r="I41" s="110"/>
      <c r="J41" s="110"/>
      <c r="K41" s="110"/>
      <c r="L41" s="110">
        <v>1500</v>
      </c>
      <c r="M41" s="110">
        <v>1500</v>
      </c>
      <c r="N41" s="60">
        <f t="shared" si="1"/>
        <v>1500</v>
      </c>
    </row>
    <row r="42" spans="1:14" x14ac:dyDescent="0.2">
      <c r="A42" s="108"/>
      <c r="B42" s="108">
        <v>3294</v>
      </c>
      <c r="C42" s="109" t="s">
        <v>88</v>
      </c>
      <c r="D42" s="110">
        <f t="shared" si="10"/>
        <v>1500</v>
      </c>
      <c r="E42" s="110"/>
      <c r="F42" s="110"/>
      <c r="G42" s="110">
        <v>1500</v>
      </c>
      <c r="H42" s="110"/>
      <c r="I42" s="110"/>
      <c r="J42" s="110"/>
      <c r="K42" s="110"/>
      <c r="L42" s="110">
        <v>1500</v>
      </c>
      <c r="M42" s="110">
        <v>1500</v>
      </c>
      <c r="N42" s="60">
        <f t="shared" si="1"/>
        <v>1500</v>
      </c>
    </row>
    <row r="43" spans="1:14" x14ac:dyDescent="0.2">
      <c r="A43" s="108"/>
      <c r="B43" s="108">
        <v>3295</v>
      </c>
      <c r="C43" s="109" t="s">
        <v>89</v>
      </c>
      <c r="D43" s="110">
        <f t="shared" si="10"/>
        <v>500</v>
      </c>
      <c r="E43" s="110"/>
      <c r="F43" s="110"/>
      <c r="G43" s="110">
        <v>500</v>
      </c>
      <c r="H43" s="110"/>
      <c r="I43" s="110"/>
      <c r="J43" s="110"/>
      <c r="K43" s="110"/>
      <c r="L43" s="110">
        <v>500</v>
      </c>
      <c r="M43" s="110">
        <v>500</v>
      </c>
      <c r="N43" s="60">
        <f t="shared" si="1"/>
        <v>500</v>
      </c>
    </row>
    <row r="44" spans="1:14" x14ac:dyDescent="0.2">
      <c r="A44" s="108"/>
      <c r="B44" s="108" t="s">
        <v>90</v>
      </c>
      <c r="C44" s="109" t="s">
        <v>91</v>
      </c>
      <c r="D44" s="110">
        <f t="shared" si="10"/>
        <v>0</v>
      </c>
      <c r="E44" s="110"/>
      <c r="F44" s="110"/>
      <c r="G44" s="110"/>
      <c r="H44" s="110"/>
      <c r="I44" s="110"/>
      <c r="J44" s="110"/>
      <c r="K44" s="110"/>
      <c r="L44" s="110"/>
      <c r="M44" s="110"/>
      <c r="N44" s="60">
        <f t="shared" si="1"/>
        <v>0</v>
      </c>
    </row>
    <row r="45" spans="1:14" x14ac:dyDescent="0.2">
      <c r="A45" s="108"/>
      <c r="B45" s="108">
        <v>3299</v>
      </c>
      <c r="C45" s="109" t="s">
        <v>92</v>
      </c>
      <c r="D45" s="110">
        <f t="shared" si="10"/>
        <v>0</v>
      </c>
      <c r="E45" s="110"/>
      <c r="F45" s="110"/>
      <c r="G45" s="110"/>
      <c r="H45" s="110"/>
      <c r="I45" s="110"/>
      <c r="J45" s="110"/>
      <c r="K45" s="110"/>
      <c r="L45" s="110"/>
      <c r="M45" s="110"/>
      <c r="N45" s="60">
        <f t="shared" si="1"/>
        <v>0</v>
      </c>
    </row>
    <row r="46" spans="1:14" s="13" customFormat="1" x14ac:dyDescent="0.2">
      <c r="A46" s="105">
        <v>34</v>
      </c>
      <c r="B46" s="105"/>
      <c r="C46" s="106" t="s">
        <v>33</v>
      </c>
      <c r="D46" s="107">
        <f>SUM(D47)</f>
        <v>5000</v>
      </c>
      <c r="E46" s="107">
        <f t="shared" ref="E46:M46" si="11">SUM(E47)</f>
        <v>0</v>
      </c>
      <c r="F46" s="107">
        <f t="shared" si="11"/>
        <v>0</v>
      </c>
      <c r="G46" s="107">
        <f t="shared" si="11"/>
        <v>5000</v>
      </c>
      <c r="H46" s="107">
        <f t="shared" si="11"/>
        <v>0</v>
      </c>
      <c r="I46" s="107">
        <f t="shared" si="11"/>
        <v>0</v>
      </c>
      <c r="J46" s="107">
        <f t="shared" si="11"/>
        <v>0</v>
      </c>
      <c r="K46" s="107">
        <f t="shared" si="11"/>
        <v>0</v>
      </c>
      <c r="L46" s="107">
        <f t="shared" si="11"/>
        <v>5000</v>
      </c>
      <c r="M46" s="107">
        <f t="shared" si="11"/>
        <v>5000</v>
      </c>
      <c r="N46" s="60">
        <f t="shared" si="1"/>
        <v>5000</v>
      </c>
    </row>
    <row r="47" spans="1:14" x14ac:dyDescent="0.2">
      <c r="A47" s="105">
        <v>343</v>
      </c>
      <c r="B47" s="105"/>
      <c r="C47" s="106" t="s">
        <v>34</v>
      </c>
      <c r="D47" s="107">
        <f>SUM(D48:D49)</f>
        <v>5000</v>
      </c>
      <c r="E47" s="107">
        <f t="shared" ref="E47:M47" si="12">SUM(E48:E49)</f>
        <v>0</v>
      </c>
      <c r="F47" s="107">
        <f t="shared" si="12"/>
        <v>0</v>
      </c>
      <c r="G47" s="107">
        <f t="shared" si="12"/>
        <v>5000</v>
      </c>
      <c r="H47" s="107">
        <f t="shared" si="12"/>
        <v>0</v>
      </c>
      <c r="I47" s="107">
        <f t="shared" si="12"/>
        <v>0</v>
      </c>
      <c r="J47" s="107">
        <f t="shared" si="12"/>
        <v>0</v>
      </c>
      <c r="K47" s="107">
        <f t="shared" si="12"/>
        <v>0</v>
      </c>
      <c r="L47" s="107">
        <f>SUM(L48:L49)</f>
        <v>5000</v>
      </c>
      <c r="M47" s="107">
        <f t="shared" si="12"/>
        <v>5000</v>
      </c>
      <c r="N47" s="60">
        <f t="shared" si="1"/>
        <v>5000</v>
      </c>
    </row>
    <row r="48" spans="1:14" ht="25.5" x14ac:dyDescent="0.2">
      <c r="A48" s="108"/>
      <c r="B48" s="108">
        <v>3431</v>
      </c>
      <c r="C48" s="109" t="s">
        <v>93</v>
      </c>
      <c r="D48" s="110">
        <f>SUM(E48:K48)</f>
        <v>5000</v>
      </c>
      <c r="E48" s="110"/>
      <c r="F48" s="110"/>
      <c r="G48" s="110">
        <v>5000</v>
      </c>
      <c r="H48" s="110"/>
      <c r="I48" s="110"/>
      <c r="J48" s="110"/>
      <c r="K48" s="110"/>
      <c r="L48" s="110">
        <v>5000</v>
      </c>
      <c r="M48" s="110">
        <v>5000</v>
      </c>
      <c r="N48" s="60">
        <f t="shared" si="1"/>
        <v>5000</v>
      </c>
    </row>
    <row r="49" spans="1:14" ht="25.5" x14ac:dyDescent="0.2">
      <c r="A49" s="108"/>
      <c r="B49" s="108">
        <v>3432</v>
      </c>
      <c r="C49" s="109" t="s">
        <v>94</v>
      </c>
      <c r="D49" s="110">
        <f>SUM(E49:K49)</f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60">
        <f t="shared" si="1"/>
        <v>0</v>
      </c>
    </row>
    <row r="50" spans="1:14" s="13" customFormat="1" ht="25.5" x14ac:dyDescent="0.2">
      <c r="A50" s="105">
        <v>4</v>
      </c>
      <c r="B50" s="105"/>
      <c r="C50" s="106" t="s">
        <v>36</v>
      </c>
      <c r="D50" s="107">
        <f>SUM(D51)</f>
        <v>9000</v>
      </c>
      <c r="E50" s="107">
        <f t="shared" ref="E50:M50" si="13">SUM(E51)</f>
        <v>9000</v>
      </c>
      <c r="F50" s="107">
        <f t="shared" si="13"/>
        <v>0</v>
      </c>
      <c r="G50" s="107">
        <f t="shared" si="13"/>
        <v>0</v>
      </c>
      <c r="H50" s="107">
        <f t="shared" si="13"/>
        <v>0</v>
      </c>
      <c r="I50" s="107">
        <f t="shared" si="13"/>
        <v>0</v>
      </c>
      <c r="J50" s="107">
        <f t="shared" si="13"/>
        <v>0</v>
      </c>
      <c r="K50" s="107">
        <f t="shared" si="13"/>
        <v>0</v>
      </c>
      <c r="L50" s="107">
        <f t="shared" si="13"/>
        <v>20000</v>
      </c>
      <c r="M50" s="107">
        <f t="shared" si="13"/>
        <v>20000</v>
      </c>
      <c r="N50" s="60">
        <f t="shared" si="1"/>
        <v>9000</v>
      </c>
    </row>
    <row r="51" spans="1:14" s="13" customFormat="1" ht="25.5" x14ac:dyDescent="0.2">
      <c r="A51" s="105">
        <v>42</v>
      </c>
      <c r="B51" s="105"/>
      <c r="C51" s="106" t="s">
        <v>37</v>
      </c>
      <c r="D51" s="107">
        <f>SUM(D52)</f>
        <v>9000</v>
      </c>
      <c r="E51" s="107">
        <f t="shared" ref="E51:M52" si="14">SUM(E52)</f>
        <v>9000</v>
      </c>
      <c r="F51" s="107">
        <f t="shared" si="14"/>
        <v>0</v>
      </c>
      <c r="G51" s="107">
        <f t="shared" si="14"/>
        <v>0</v>
      </c>
      <c r="H51" s="107">
        <f t="shared" si="14"/>
        <v>0</v>
      </c>
      <c r="I51" s="107">
        <f t="shared" si="14"/>
        <v>0</v>
      </c>
      <c r="J51" s="107">
        <f t="shared" si="14"/>
        <v>0</v>
      </c>
      <c r="K51" s="107">
        <f t="shared" si="14"/>
        <v>0</v>
      </c>
      <c r="L51" s="107">
        <f t="shared" si="14"/>
        <v>20000</v>
      </c>
      <c r="M51" s="107">
        <f t="shared" si="14"/>
        <v>20000</v>
      </c>
      <c r="N51" s="60">
        <f t="shared" si="1"/>
        <v>9000</v>
      </c>
    </row>
    <row r="52" spans="1:14" x14ac:dyDescent="0.2">
      <c r="A52" s="108">
        <v>422</v>
      </c>
      <c r="B52" s="108"/>
      <c r="C52" s="109" t="s">
        <v>35</v>
      </c>
      <c r="D52" s="110">
        <f>SUM(E52:K52)</f>
        <v>9000</v>
      </c>
      <c r="E52" s="110">
        <f t="shared" si="14"/>
        <v>9000</v>
      </c>
      <c r="F52" s="110">
        <f t="shared" si="14"/>
        <v>0</v>
      </c>
      <c r="G52" s="110">
        <f t="shared" si="14"/>
        <v>0</v>
      </c>
      <c r="H52" s="110">
        <f t="shared" si="14"/>
        <v>0</v>
      </c>
      <c r="I52" s="110">
        <f t="shared" si="14"/>
        <v>0</v>
      </c>
      <c r="J52" s="110">
        <f t="shared" si="14"/>
        <v>0</v>
      </c>
      <c r="K52" s="110">
        <f t="shared" si="14"/>
        <v>0</v>
      </c>
      <c r="L52" s="110">
        <f t="shared" si="14"/>
        <v>20000</v>
      </c>
      <c r="M52" s="110">
        <f t="shared" si="14"/>
        <v>20000</v>
      </c>
      <c r="N52" s="60">
        <f t="shared" si="1"/>
        <v>9000</v>
      </c>
    </row>
    <row r="53" spans="1:14" x14ac:dyDescent="0.2">
      <c r="A53" s="108"/>
      <c r="B53" s="108"/>
      <c r="C53" s="109" t="s">
        <v>95</v>
      </c>
      <c r="D53" s="110">
        <f>SUM(E53:K53)</f>
        <v>9000</v>
      </c>
      <c r="E53" s="110">
        <v>9000</v>
      </c>
      <c r="F53" s="110"/>
      <c r="G53" s="110"/>
      <c r="H53" s="110"/>
      <c r="I53" s="110"/>
      <c r="J53" s="110"/>
      <c r="K53" s="110"/>
      <c r="L53" s="110">
        <v>20000</v>
      </c>
      <c r="M53" s="110">
        <v>20000</v>
      </c>
      <c r="N53" s="60">
        <f t="shared" si="1"/>
        <v>9000</v>
      </c>
    </row>
    <row r="54" spans="1:14" x14ac:dyDescent="0.2">
      <c r="A54" s="105"/>
      <c r="B54" s="105"/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58"/>
    </row>
    <row r="55" spans="1:14" x14ac:dyDescent="0.2">
      <c r="A55" s="82"/>
      <c r="B55" s="82"/>
      <c r="C55" s="16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x14ac:dyDescent="0.2">
      <c r="A56" s="82"/>
      <c r="B56" s="82"/>
      <c r="C56" s="16" t="s">
        <v>109</v>
      </c>
      <c r="D56" s="58">
        <f>SUM(D50+D8)</f>
        <v>857611.11</v>
      </c>
      <c r="E56" s="58">
        <f t="shared" ref="E56:N56" si="15">SUM(E50+E8)</f>
        <v>300000</v>
      </c>
      <c r="F56" s="58">
        <f t="shared" si="15"/>
        <v>95000</v>
      </c>
      <c r="G56" s="58">
        <f t="shared" si="15"/>
        <v>442611.11</v>
      </c>
      <c r="H56" s="58">
        <f t="shared" si="15"/>
        <v>20000</v>
      </c>
      <c r="I56" s="58">
        <f t="shared" si="15"/>
        <v>0</v>
      </c>
      <c r="J56" s="58">
        <f t="shared" si="15"/>
        <v>0</v>
      </c>
      <c r="K56" s="58">
        <f t="shared" si="15"/>
        <v>0</v>
      </c>
      <c r="L56" s="58">
        <f>SUM(L50+L8)</f>
        <v>895000</v>
      </c>
      <c r="M56" s="58">
        <f t="shared" si="15"/>
        <v>895000</v>
      </c>
      <c r="N56" s="58">
        <f t="shared" si="15"/>
        <v>857611.11</v>
      </c>
    </row>
    <row r="57" spans="1:14" x14ac:dyDescent="0.2">
      <c r="A57" s="82"/>
      <c r="B57" s="82"/>
      <c r="C57" s="16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x14ac:dyDescent="0.2">
      <c r="A58" s="82"/>
      <c r="B58" s="82"/>
      <c r="C58" s="16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x14ac:dyDescent="0.2">
      <c r="A59" s="82"/>
      <c r="B59" s="82"/>
      <c r="C59" s="16" t="s">
        <v>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x14ac:dyDescent="0.2">
      <c r="A60" s="82"/>
      <c r="B60" s="82"/>
      <c r="C60" s="16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x14ac:dyDescent="0.2">
      <c r="A61" s="82"/>
      <c r="B61" s="82"/>
      <c r="C61" s="16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4" x14ac:dyDescent="0.2">
      <c r="A62" s="82"/>
      <c r="B62" s="82"/>
      <c r="C62" s="16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4" x14ac:dyDescent="0.2">
      <c r="A63" s="82"/>
      <c r="B63" s="82"/>
      <c r="C63" s="16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4" x14ac:dyDescent="0.2">
      <c r="A64" s="82"/>
      <c r="B64" s="82"/>
      <c r="C64" s="16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2">
      <c r="A65" s="82"/>
      <c r="B65" s="82"/>
      <c r="C65" s="16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">
      <c r="A66" s="82"/>
      <c r="B66" s="82"/>
      <c r="C66" s="16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">
      <c r="A67" s="82"/>
      <c r="B67" s="82"/>
      <c r="C67" s="16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2">
      <c r="A68" s="82"/>
      <c r="B68" s="82"/>
      <c r="C68" s="16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2">
      <c r="A69" s="82"/>
      <c r="B69" s="82"/>
      <c r="C69" s="16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">
      <c r="A70" s="82"/>
      <c r="B70" s="82"/>
      <c r="C70" s="16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2">
      <c r="A71" s="82"/>
      <c r="B71" s="82"/>
      <c r="C71" s="16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">
      <c r="A72" s="82"/>
      <c r="B72" s="82"/>
      <c r="C72" s="16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A73" s="82"/>
      <c r="B73" s="82"/>
      <c r="C73" s="16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">
      <c r="A74" s="82"/>
      <c r="B74" s="82"/>
      <c r="C74" s="16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2">
      <c r="A75" s="82"/>
      <c r="B75" s="82"/>
      <c r="C75" s="16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x14ac:dyDescent="0.2">
      <c r="A76" s="82"/>
      <c r="B76" s="82"/>
      <c r="C76" s="16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x14ac:dyDescent="0.2">
      <c r="A77" s="82"/>
      <c r="B77" s="82"/>
      <c r="C77" s="16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x14ac:dyDescent="0.2">
      <c r="A78" s="82"/>
      <c r="B78" s="82"/>
      <c r="C78" s="16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2">
      <c r="A79" s="82"/>
      <c r="B79" s="82"/>
      <c r="C79" s="16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x14ac:dyDescent="0.2">
      <c r="A80" s="82"/>
      <c r="B80" s="82"/>
      <c r="C80" s="16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">
      <c r="A81" s="82"/>
      <c r="B81" s="82"/>
      <c r="C81" s="16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2">
      <c r="A82" s="82"/>
      <c r="B82" s="82"/>
      <c r="C82" s="16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2">
      <c r="A83" s="82"/>
      <c r="B83" s="82"/>
      <c r="C83" s="16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x14ac:dyDescent="0.2">
      <c r="A84" s="82"/>
      <c r="B84" s="82"/>
      <c r="C84" s="16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82"/>
      <c r="B85" s="82"/>
      <c r="C85" s="16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82"/>
      <c r="B86" s="82"/>
      <c r="C86" s="16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2">
      <c r="A87" s="82"/>
      <c r="B87" s="82"/>
      <c r="C87" s="16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2">
      <c r="A88" s="82"/>
      <c r="B88" s="82"/>
      <c r="C88" s="16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2">
      <c r="A89" s="82"/>
      <c r="B89" s="82"/>
      <c r="C89" s="16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x14ac:dyDescent="0.2">
      <c r="A90" s="82"/>
      <c r="B90" s="82"/>
      <c r="C90" s="16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82"/>
      <c r="B91" s="82"/>
      <c r="C91" s="16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82"/>
      <c r="B92" s="82"/>
      <c r="C92" s="16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2">
      <c r="A93" s="82"/>
      <c r="B93" s="82"/>
      <c r="C93" s="16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x14ac:dyDescent="0.2">
      <c r="A94" s="82"/>
      <c r="B94" s="82"/>
      <c r="C94" s="16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x14ac:dyDescent="0.2">
      <c r="A95" s="82"/>
      <c r="B95" s="82"/>
      <c r="C95" s="16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2">
      <c r="A96" s="82"/>
      <c r="B96" s="82"/>
      <c r="C96" s="16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2">
      <c r="A97" s="82"/>
      <c r="B97" s="82"/>
      <c r="C97" s="16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82"/>
      <c r="B98" s="82"/>
      <c r="C98" s="1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x14ac:dyDescent="0.2">
      <c r="A99" s="82"/>
      <c r="B99" s="82"/>
      <c r="C99" s="16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2">
      <c r="A100" s="82"/>
      <c r="B100" s="82"/>
      <c r="C100" s="16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2">
      <c r="A101" s="82"/>
      <c r="B101" s="82"/>
      <c r="C101" s="16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2">
      <c r="A102" s="82"/>
      <c r="B102" s="82"/>
      <c r="C102" s="16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">
      <c r="A103" s="82"/>
      <c r="B103" s="82"/>
      <c r="C103" s="16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">
      <c r="A104" s="82"/>
      <c r="B104" s="82"/>
      <c r="C104" s="16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x14ac:dyDescent="0.2">
      <c r="A105" s="82"/>
      <c r="B105" s="82"/>
      <c r="C105" s="16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2">
      <c r="A106" s="82"/>
      <c r="B106" s="82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2">
      <c r="A107" s="82"/>
      <c r="B107" s="82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2">
      <c r="A108" s="82"/>
      <c r="B108" s="82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2">
      <c r="A109" s="82"/>
      <c r="B109" s="82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2">
      <c r="A110" s="82"/>
      <c r="B110" s="82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x14ac:dyDescent="0.2">
      <c r="A111" s="82"/>
      <c r="B111" s="82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2">
      <c r="A112" s="82"/>
      <c r="B112" s="82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x14ac:dyDescent="0.2">
      <c r="A113" s="82"/>
      <c r="B113" s="82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2">
      <c r="A114" s="82"/>
      <c r="B114" s="82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x14ac:dyDescent="0.2">
      <c r="A115" s="82"/>
      <c r="B115" s="82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2">
      <c r="A116" s="82"/>
      <c r="B116" s="82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x14ac:dyDescent="0.2">
      <c r="A117" s="82"/>
      <c r="B117" s="82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x14ac:dyDescent="0.2">
      <c r="A118" s="82"/>
      <c r="B118" s="82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2">
      <c r="A119" s="82"/>
      <c r="B119" s="82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x14ac:dyDescent="0.2">
      <c r="A120" s="82"/>
      <c r="B120" s="82"/>
      <c r="C120" s="16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2">
      <c r="A121" s="82"/>
      <c r="B121" s="82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x14ac:dyDescent="0.2">
      <c r="A122" s="82"/>
      <c r="B122" s="82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2">
      <c r="A123" s="82"/>
      <c r="B123" s="82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x14ac:dyDescent="0.2">
      <c r="A124" s="82"/>
      <c r="B124" s="82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x14ac:dyDescent="0.2">
      <c r="A125" s="82"/>
      <c r="B125" s="82"/>
      <c r="C125" s="16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2">
      <c r="A126" s="82"/>
      <c r="B126" s="82"/>
      <c r="C126" s="16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2">
      <c r="A127" s="82"/>
      <c r="B127" s="82"/>
      <c r="C127" s="16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2">
      <c r="A128" s="82"/>
      <c r="B128" s="82"/>
      <c r="C128" s="16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2">
      <c r="A129" s="82"/>
      <c r="B129" s="82"/>
      <c r="C129" s="16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2">
      <c r="A130" s="82"/>
      <c r="B130" s="82"/>
      <c r="C130" s="16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2">
      <c r="A131" s="82"/>
      <c r="B131" s="82"/>
      <c r="C131" s="16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2">
      <c r="A132" s="82"/>
      <c r="B132" s="82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2">
      <c r="A133" s="82"/>
      <c r="B133" s="82"/>
      <c r="C133" s="16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x14ac:dyDescent="0.2">
      <c r="A134" s="82"/>
      <c r="B134" s="82"/>
      <c r="C134" s="16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x14ac:dyDescent="0.2">
      <c r="A135" s="82"/>
      <c r="B135" s="82"/>
      <c r="C135" s="16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x14ac:dyDescent="0.2">
      <c r="A136" s="82"/>
      <c r="B136" s="82"/>
      <c r="C136" s="16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x14ac:dyDescent="0.2">
      <c r="A137" s="82"/>
      <c r="B137" s="82"/>
      <c r="C137" s="16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x14ac:dyDescent="0.2">
      <c r="A138" s="82"/>
      <c r="B138" s="82"/>
      <c r="C138" s="16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x14ac:dyDescent="0.2">
      <c r="A139" s="82"/>
      <c r="B139" s="82"/>
      <c r="C139" s="16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x14ac:dyDescent="0.2">
      <c r="A140" s="82"/>
      <c r="B140" s="82"/>
      <c r="C140" s="16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x14ac:dyDescent="0.2">
      <c r="A141" s="82"/>
      <c r="B141" s="82"/>
      <c r="C141" s="16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2">
      <c r="A142" s="82"/>
      <c r="B142" s="82"/>
      <c r="C142" s="16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x14ac:dyDescent="0.2">
      <c r="A143" s="82"/>
      <c r="B143" s="82"/>
      <c r="C143" s="16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x14ac:dyDescent="0.2">
      <c r="A144" s="82"/>
      <c r="B144" s="82"/>
      <c r="C144" s="16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2">
      <c r="A145" s="82"/>
      <c r="B145" s="82"/>
      <c r="C145" s="16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x14ac:dyDescent="0.2">
      <c r="A146" s="82"/>
      <c r="B146" s="82"/>
      <c r="C146" s="16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x14ac:dyDescent="0.2">
      <c r="A147" s="82"/>
      <c r="B147" s="82"/>
      <c r="C147" s="16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x14ac:dyDescent="0.2">
      <c r="A148" s="82"/>
      <c r="B148" s="82"/>
      <c r="C148" s="16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x14ac:dyDescent="0.2">
      <c r="A149" s="82"/>
      <c r="B149" s="82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2">
      <c r="A150" s="82"/>
      <c r="B150" s="82"/>
      <c r="C150" s="16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2">
      <c r="A151" s="82"/>
      <c r="B151" s="82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2">
      <c r="A152" s="82"/>
      <c r="B152" s="82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2">
      <c r="A153" s="82"/>
      <c r="B153" s="82"/>
      <c r="C153" s="16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2">
      <c r="A154" s="82"/>
      <c r="B154" s="82"/>
      <c r="C154" s="16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2">
      <c r="A155" s="82"/>
      <c r="B155" s="82"/>
      <c r="C155" s="16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x14ac:dyDescent="0.2">
      <c r="A156" s="82"/>
      <c r="B156" s="82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">
      <c r="A157" s="82"/>
      <c r="B157" s="82"/>
      <c r="C157" s="16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x14ac:dyDescent="0.2">
      <c r="A158" s="82"/>
      <c r="B158" s="82"/>
      <c r="C158" s="16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x14ac:dyDescent="0.2">
      <c r="A159" s="82"/>
      <c r="B159" s="82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x14ac:dyDescent="0.2">
      <c r="A160" s="82"/>
      <c r="B160" s="82"/>
      <c r="C160" s="16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">
      <c r="A161" s="82"/>
      <c r="B161" s="82"/>
      <c r="C161" s="16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x14ac:dyDescent="0.2">
      <c r="A162" s="82"/>
      <c r="B162" s="82"/>
      <c r="C162" s="16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x14ac:dyDescent="0.2">
      <c r="A163" s="82"/>
      <c r="B163" s="82"/>
      <c r="C163" s="16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x14ac:dyDescent="0.2">
      <c r="A164" s="82"/>
      <c r="B164" s="82"/>
      <c r="C164" s="16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x14ac:dyDescent="0.2">
      <c r="A165" s="82"/>
      <c r="B165" s="82"/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x14ac:dyDescent="0.2">
      <c r="A166" s="82"/>
      <c r="B166" s="82"/>
      <c r="C166" s="16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x14ac:dyDescent="0.2">
      <c r="A167" s="82"/>
      <c r="B167" s="82"/>
      <c r="C167" s="16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x14ac:dyDescent="0.2">
      <c r="A168" s="82"/>
      <c r="B168" s="82"/>
      <c r="C168" s="16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x14ac:dyDescent="0.2">
      <c r="A169" s="82"/>
      <c r="B169" s="82"/>
      <c r="C169" s="16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x14ac:dyDescent="0.2">
      <c r="A170" s="82"/>
      <c r="B170" s="82"/>
      <c r="C170" s="16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x14ac:dyDescent="0.2">
      <c r="A171" s="82"/>
      <c r="B171" s="82"/>
      <c r="C171" s="16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x14ac:dyDescent="0.2">
      <c r="A172" s="82"/>
      <c r="B172" s="82"/>
      <c r="C172" s="16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x14ac:dyDescent="0.2">
      <c r="A173" s="82"/>
      <c r="B173" s="82"/>
      <c r="C173" s="16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x14ac:dyDescent="0.2">
      <c r="A174" s="82"/>
      <c r="B174" s="82"/>
      <c r="C174" s="16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x14ac:dyDescent="0.2">
      <c r="A175" s="82"/>
      <c r="B175" s="82"/>
      <c r="C175" s="16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x14ac:dyDescent="0.2">
      <c r="A176" s="82"/>
      <c r="B176" s="82"/>
      <c r="C176" s="16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x14ac:dyDescent="0.2">
      <c r="A177" s="82"/>
      <c r="B177" s="82"/>
      <c r="C177" s="16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x14ac:dyDescent="0.2">
      <c r="A178" s="82"/>
      <c r="B178" s="82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x14ac:dyDescent="0.2">
      <c r="A179" s="82"/>
      <c r="B179" s="82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x14ac:dyDescent="0.2">
      <c r="A180" s="82"/>
      <c r="B180" s="82"/>
      <c r="C180" s="16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x14ac:dyDescent="0.2">
      <c r="A181" s="82"/>
      <c r="B181" s="82"/>
      <c r="C181" s="16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x14ac:dyDescent="0.2">
      <c r="A182" s="82"/>
      <c r="B182" s="82"/>
      <c r="C182" s="16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x14ac:dyDescent="0.2">
      <c r="A183" s="82"/>
      <c r="B183" s="82"/>
      <c r="C183" s="16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x14ac:dyDescent="0.2">
      <c r="A184" s="82"/>
      <c r="B184" s="82"/>
      <c r="C184" s="16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x14ac:dyDescent="0.2">
      <c r="A185" s="82"/>
      <c r="B185" s="82"/>
      <c r="C185" s="16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x14ac:dyDescent="0.2">
      <c r="A186" s="82"/>
      <c r="B186" s="82"/>
      <c r="C186" s="16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x14ac:dyDescent="0.2">
      <c r="A187" s="82"/>
      <c r="B187" s="82"/>
      <c r="C187" s="16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x14ac:dyDescent="0.2">
      <c r="A188" s="82"/>
      <c r="B188" s="82"/>
      <c r="C188" s="16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x14ac:dyDescent="0.2">
      <c r="A189" s="82"/>
      <c r="B189" s="82"/>
      <c r="C189" s="16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x14ac:dyDescent="0.2">
      <c r="A190" s="82"/>
      <c r="B190" s="82"/>
      <c r="C190" s="16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x14ac:dyDescent="0.2">
      <c r="A191" s="82"/>
      <c r="B191" s="82"/>
      <c r="C191" s="16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x14ac:dyDescent="0.2">
      <c r="A192" s="82"/>
      <c r="B192" s="82"/>
      <c r="C192" s="16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x14ac:dyDescent="0.2">
      <c r="A193" s="82"/>
      <c r="B193" s="82"/>
      <c r="C193" s="16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x14ac:dyDescent="0.2">
      <c r="A194" s="82"/>
      <c r="B194" s="82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x14ac:dyDescent="0.2">
      <c r="A195" s="82"/>
      <c r="B195" s="82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x14ac:dyDescent="0.2">
      <c r="A196" s="82"/>
      <c r="B196" s="82"/>
      <c r="C196" s="16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x14ac:dyDescent="0.2">
      <c r="A197" s="82"/>
      <c r="B197" s="82"/>
      <c r="C197" s="16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x14ac:dyDescent="0.2">
      <c r="A198" s="82"/>
      <c r="B198" s="82"/>
      <c r="C198" s="16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x14ac:dyDescent="0.2">
      <c r="A199" s="82"/>
      <c r="B199" s="82"/>
      <c r="C199" s="16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x14ac:dyDescent="0.2">
      <c r="A200" s="82"/>
      <c r="B200" s="82"/>
      <c r="C200" s="16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x14ac:dyDescent="0.2">
      <c r="A201" s="82"/>
      <c r="B201" s="82"/>
      <c r="C201" s="16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x14ac:dyDescent="0.2">
      <c r="A202" s="82"/>
      <c r="B202" s="82"/>
      <c r="C202" s="16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x14ac:dyDescent="0.2">
      <c r="A203" s="82"/>
      <c r="B203" s="82"/>
      <c r="C203" s="16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x14ac:dyDescent="0.2">
      <c r="A204" s="82"/>
      <c r="B204" s="82"/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x14ac:dyDescent="0.2">
      <c r="A205" s="82"/>
      <c r="B205" s="82"/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x14ac:dyDescent="0.2">
      <c r="A206" s="82"/>
      <c r="B206" s="82"/>
      <c r="C206" s="16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x14ac:dyDescent="0.2">
      <c r="A207" s="82"/>
      <c r="B207" s="82"/>
      <c r="C207" s="16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x14ac:dyDescent="0.2">
      <c r="A208" s="82"/>
      <c r="B208" s="82"/>
      <c r="C208" s="16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x14ac:dyDescent="0.2">
      <c r="A209" s="82"/>
      <c r="B209" s="82"/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x14ac:dyDescent="0.2">
      <c r="A210" s="82"/>
      <c r="B210" s="82"/>
      <c r="C210" s="16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x14ac:dyDescent="0.2">
      <c r="A211" s="82"/>
      <c r="B211" s="82"/>
      <c r="C211" s="16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x14ac:dyDescent="0.2">
      <c r="A212" s="82"/>
      <c r="B212" s="82"/>
      <c r="C212" s="16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x14ac:dyDescent="0.2">
      <c r="A213" s="82"/>
      <c r="B213" s="82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x14ac:dyDescent="0.2">
      <c r="A214" s="82"/>
      <c r="B214" s="82"/>
      <c r="C214" s="16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x14ac:dyDescent="0.2">
      <c r="A215" s="82"/>
      <c r="B215" s="82"/>
      <c r="C215" s="16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x14ac:dyDescent="0.2">
      <c r="A216" s="82"/>
      <c r="B216" s="82"/>
      <c r="C216" s="16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x14ac:dyDescent="0.2">
      <c r="A217" s="82"/>
      <c r="B217" s="82"/>
      <c r="C217" s="16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x14ac:dyDescent="0.2">
      <c r="A218" s="82"/>
      <c r="B218" s="82"/>
      <c r="C218" s="16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x14ac:dyDescent="0.2">
      <c r="A219" s="82"/>
      <c r="B219" s="82"/>
      <c r="C219" s="16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x14ac:dyDescent="0.2">
      <c r="A220" s="82"/>
      <c r="B220" s="82"/>
      <c r="C220" s="16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x14ac:dyDescent="0.2">
      <c r="A221" s="82"/>
      <c r="B221" s="82"/>
      <c r="C221" s="16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x14ac:dyDescent="0.2">
      <c r="A222" s="82"/>
      <c r="B222" s="82"/>
      <c r="C222" s="16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x14ac:dyDescent="0.2">
      <c r="A223" s="82"/>
      <c r="B223" s="82"/>
      <c r="C223" s="16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x14ac:dyDescent="0.2">
      <c r="A224" s="82"/>
      <c r="B224" s="82"/>
      <c r="C224" s="16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x14ac:dyDescent="0.2">
      <c r="A225" s="82"/>
      <c r="B225" s="82"/>
      <c r="C225" s="16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x14ac:dyDescent="0.2">
      <c r="A226" s="82"/>
      <c r="B226" s="82"/>
      <c r="C226" s="16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x14ac:dyDescent="0.2">
      <c r="A227" s="82"/>
      <c r="B227" s="82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x14ac:dyDescent="0.2">
      <c r="A228" s="82"/>
      <c r="B228" s="82"/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x14ac:dyDescent="0.2">
      <c r="A229" s="82"/>
      <c r="B229" s="82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x14ac:dyDescent="0.2">
      <c r="A230" s="82"/>
      <c r="B230" s="82"/>
      <c r="C230" s="16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x14ac:dyDescent="0.2">
      <c r="A231" s="82"/>
      <c r="B231" s="82"/>
      <c r="C231" s="16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x14ac:dyDescent="0.2">
      <c r="A232" s="82"/>
      <c r="B232" s="82"/>
      <c r="C232" s="16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x14ac:dyDescent="0.2">
      <c r="A233" s="82"/>
      <c r="B233" s="82"/>
      <c r="C233" s="16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x14ac:dyDescent="0.2">
      <c r="A234" s="82"/>
      <c r="B234" s="82"/>
      <c r="C234" s="16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x14ac:dyDescent="0.2">
      <c r="A235" s="82"/>
      <c r="B235" s="82"/>
      <c r="C235" s="16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x14ac:dyDescent="0.2">
      <c r="A236" s="82"/>
      <c r="B236" s="82"/>
      <c r="C236" s="16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x14ac:dyDescent="0.2">
      <c r="A237" s="82"/>
      <c r="B237" s="82"/>
      <c r="C237" s="16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x14ac:dyDescent="0.2">
      <c r="A238" s="82"/>
      <c r="B238" s="82"/>
      <c r="C238" s="16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x14ac:dyDescent="0.2">
      <c r="A239" s="82"/>
      <c r="B239" s="82"/>
      <c r="C239" s="16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x14ac:dyDescent="0.2">
      <c r="A240" s="82"/>
      <c r="B240" s="82"/>
      <c r="C240" s="16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2">
      <c r="A241" s="82"/>
      <c r="B241" s="82"/>
      <c r="C241" s="16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2">
      <c r="A242" s="82"/>
      <c r="B242" s="82"/>
      <c r="C242" s="16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x14ac:dyDescent="0.2">
      <c r="A243" s="82"/>
      <c r="B243" s="82"/>
      <c r="C243" s="16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x14ac:dyDescent="0.2">
      <c r="A244" s="82"/>
      <c r="B244" s="82"/>
      <c r="C244" s="16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x14ac:dyDescent="0.2">
      <c r="A245" s="82"/>
      <c r="B245" s="82"/>
      <c r="C245" s="16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x14ac:dyDescent="0.2">
      <c r="A246" s="82"/>
      <c r="B246" s="82"/>
      <c r="C246" s="16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x14ac:dyDescent="0.2">
      <c r="A247" s="82"/>
      <c r="B247" s="82"/>
      <c r="C247" s="16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x14ac:dyDescent="0.2">
      <c r="A248" s="82"/>
      <c r="B248" s="82"/>
      <c r="C248" s="16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x14ac:dyDescent="0.2">
      <c r="A249" s="82"/>
      <c r="B249" s="82"/>
      <c r="C249" s="16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x14ac:dyDescent="0.2">
      <c r="A250" s="82"/>
      <c r="B250" s="82"/>
      <c r="C250" s="16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x14ac:dyDescent="0.2">
      <c r="A251" s="82"/>
      <c r="B251" s="82"/>
      <c r="C251" s="16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x14ac:dyDescent="0.2">
      <c r="A252" s="82"/>
      <c r="B252" s="82"/>
      <c r="C252" s="16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x14ac:dyDescent="0.2">
      <c r="A253" s="82"/>
      <c r="B253" s="82"/>
      <c r="C253" s="16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x14ac:dyDescent="0.2">
      <c r="A254" s="82"/>
      <c r="B254" s="82"/>
      <c r="C254" s="16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x14ac:dyDescent="0.2">
      <c r="A255" s="82"/>
      <c r="B255" s="82"/>
      <c r="C255" s="16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x14ac:dyDescent="0.2">
      <c r="A256" s="82"/>
      <c r="B256" s="82"/>
      <c r="C256" s="16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x14ac:dyDescent="0.2">
      <c r="A257" s="82"/>
      <c r="B257" s="82"/>
      <c r="C257" s="16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x14ac:dyDescent="0.2">
      <c r="A258" s="82"/>
      <c r="B258" s="82"/>
      <c r="C258" s="16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x14ac:dyDescent="0.2">
      <c r="A259" s="82"/>
      <c r="B259" s="82"/>
      <c r="C259" s="16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x14ac:dyDescent="0.2">
      <c r="A260" s="82"/>
      <c r="B260" s="82"/>
      <c r="C260" s="16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x14ac:dyDescent="0.2">
      <c r="A261" s="82"/>
      <c r="B261" s="82"/>
      <c r="C261" s="16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x14ac:dyDescent="0.2">
      <c r="A262" s="82"/>
      <c r="B262" s="82"/>
      <c r="C262" s="16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x14ac:dyDescent="0.2">
      <c r="A263" s="82"/>
      <c r="B263" s="82"/>
      <c r="C263" s="16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x14ac:dyDescent="0.2">
      <c r="A264" s="82"/>
      <c r="B264" s="82"/>
      <c r="C264" s="16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x14ac:dyDescent="0.2">
      <c r="A265" s="82"/>
      <c r="B265" s="82"/>
      <c r="C265" s="16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x14ac:dyDescent="0.2">
      <c r="A266" s="82"/>
      <c r="B266" s="82"/>
      <c r="C266" s="16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x14ac:dyDescent="0.2">
      <c r="A267" s="82"/>
      <c r="B267" s="82"/>
      <c r="C267" s="16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x14ac:dyDescent="0.2">
      <c r="A268" s="82"/>
      <c r="B268" s="82"/>
      <c r="C268" s="16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x14ac:dyDescent="0.2">
      <c r="A269" s="82"/>
      <c r="B269" s="82"/>
      <c r="C269" s="16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x14ac:dyDescent="0.2">
      <c r="A270" s="82"/>
      <c r="B270" s="82"/>
      <c r="C270" s="16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x14ac:dyDescent="0.2">
      <c r="A271" s="82"/>
      <c r="B271" s="82"/>
      <c r="C271" s="16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x14ac:dyDescent="0.2">
      <c r="A272" s="82"/>
      <c r="B272" s="82"/>
      <c r="C272" s="16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x14ac:dyDescent="0.2">
      <c r="A273" s="82"/>
      <c r="B273" s="82"/>
      <c r="C273" s="16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x14ac:dyDescent="0.2">
      <c r="A274" s="82"/>
      <c r="B274" s="82"/>
      <c r="C274" s="16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x14ac:dyDescent="0.2">
      <c r="A275" s="82"/>
      <c r="B275" s="82"/>
      <c r="C275" s="16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x14ac:dyDescent="0.2">
      <c r="A276" s="82"/>
      <c r="B276" s="82"/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x14ac:dyDescent="0.2">
      <c r="A277" s="82"/>
      <c r="B277" s="82"/>
      <c r="C277" s="16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x14ac:dyDescent="0.2">
      <c r="A278" s="82"/>
      <c r="B278" s="82"/>
      <c r="C278" s="16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x14ac:dyDescent="0.2">
      <c r="A279" s="82"/>
      <c r="B279" s="82"/>
      <c r="C279" s="16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x14ac:dyDescent="0.2">
      <c r="A280" s="82"/>
      <c r="B280" s="82"/>
      <c r="C280" s="16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x14ac:dyDescent="0.2">
      <c r="A281" s="82"/>
      <c r="B281" s="82"/>
      <c r="C281" s="16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x14ac:dyDescent="0.2">
      <c r="A282" s="82"/>
      <c r="B282" s="82"/>
      <c r="C282" s="16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x14ac:dyDescent="0.2">
      <c r="A283" s="82"/>
      <c r="B283" s="82"/>
      <c r="C283" s="16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x14ac:dyDescent="0.2">
      <c r="A284" s="82"/>
      <c r="B284" s="82"/>
      <c r="C284" s="16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x14ac:dyDescent="0.2">
      <c r="A285" s="82"/>
      <c r="B285" s="82"/>
      <c r="C285" s="16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x14ac:dyDescent="0.2">
      <c r="A286" s="82"/>
      <c r="B286" s="82"/>
      <c r="C286" s="16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x14ac:dyDescent="0.2">
      <c r="A287" s="82"/>
      <c r="B287" s="82"/>
      <c r="C287" s="16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x14ac:dyDescent="0.2">
      <c r="A288" s="82"/>
      <c r="B288" s="82"/>
      <c r="C288" s="16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x14ac:dyDescent="0.2">
      <c r="A289" s="82"/>
      <c r="B289" s="82"/>
      <c r="C289" s="16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x14ac:dyDescent="0.2">
      <c r="A290" s="82"/>
      <c r="B290" s="82"/>
      <c r="C290" s="16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x14ac:dyDescent="0.2">
      <c r="A291" s="82"/>
      <c r="B291" s="82"/>
      <c r="C291" s="16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x14ac:dyDescent="0.2">
      <c r="A292" s="82"/>
      <c r="B292" s="82"/>
      <c r="C292" s="16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x14ac:dyDescent="0.2">
      <c r="A293" s="82"/>
      <c r="B293" s="82"/>
      <c r="C293" s="16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x14ac:dyDescent="0.2">
      <c r="A294" s="82"/>
      <c r="B294" s="82"/>
      <c r="C294" s="16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x14ac:dyDescent="0.2">
      <c r="A295" s="82"/>
      <c r="B295" s="82"/>
      <c r="C295" s="16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x14ac:dyDescent="0.2">
      <c r="A296" s="82"/>
      <c r="B296" s="82"/>
      <c r="C296" s="16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x14ac:dyDescent="0.2">
      <c r="A297" s="82"/>
      <c r="B297" s="82"/>
      <c r="C297" s="16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x14ac:dyDescent="0.2">
      <c r="A298" s="82"/>
      <c r="B298" s="82"/>
      <c r="C298" s="16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x14ac:dyDescent="0.2">
      <c r="A299" s="82"/>
      <c r="B299" s="82"/>
      <c r="C299" s="16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2">
      <c r="A300" s="82"/>
      <c r="B300" s="82"/>
      <c r="C300" s="16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x14ac:dyDescent="0.2">
      <c r="A301" s="82"/>
      <c r="B301" s="82"/>
      <c r="C301" s="16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x14ac:dyDescent="0.2">
      <c r="A302" s="82"/>
      <c r="B302" s="82"/>
      <c r="C302" s="16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x14ac:dyDescent="0.2">
      <c r="A303" s="82"/>
      <c r="B303" s="82"/>
      <c r="C303" s="16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x14ac:dyDescent="0.2">
      <c r="A304" s="82"/>
      <c r="B304" s="82"/>
      <c r="C304" s="16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x14ac:dyDescent="0.2">
      <c r="A305" s="82"/>
      <c r="B305" s="82"/>
      <c r="C305" s="16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x14ac:dyDescent="0.2">
      <c r="A306" s="82"/>
      <c r="B306" s="82"/>
      <c r="C306" s="16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x14ac:dyDescent="0.2">
      <c r="A307" s="82"/>
      <c r="B307" s="82"/>
      <c r="C307" s="16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x14ac:dyDescent="0.2">
      <c r="A308" s="82"/>
      <c r="B308" s="82"/>
      <c r="C308" s="16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x14ac:dyDescent="0.2">
      <c r="A309" s="82"/>
      <c r="B309" s="82"/>
      <c r="C309" s="16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x14ac:dyDescent="0.2">
      <c r="A310" s="82"/>
      <c r="B310" s="82"/>
      <c r="C310" s="16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x14ac:dyDescent="0.2">
      <c r="A311" s="82"/>
      <c r="B311" s="82"/>
      <c r="C311" s="16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x14ac:dyDescent="0.2">
      <c r="A312" s="82"/>
      <c r="B312" s="82"/>
      <c r="C312" s="16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x14ac:dyDescent="0.2">
      <c r="A313" s="82"/>
      <c r="B313" s="82"/>
      <c r="C313" s="16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x14ac:dyDescent="0.2">
      <c r="A314" s="82"/>
      <c r="B314" s="82"/>
      <c r="C314" s="16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x14ac:dyDescent="0.2">
      <c r="A315" s="82"/>
      <c r="B315" s="82"/>
      <c r="C315" s="16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x14ac:dyDescent="0.2">
      <c r="A316" s="82"/>
      <c r="B316" s="82"/>
      <c r="C316" s="16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x14ac:dyDescent="0.2">
      <c r="A317" s="82"/>
      <c r="B317" s="82"/>
      <c r="C317" s="16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x14ac:dyDescent="0.2">
      <c r="A318" s="82"/>
      <c r="B318" s="82"/>
      <c r="C318" s="16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x14ac:dyDescent="0.2">
      <c r="A319" s="82"/>
      <c r="B319" s="82"/>
      <c r="C319" s="16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x14ac:dyDescent="0.2">
      <c r="A320" s="82"/>
      <c r="B320" s="82"/>
      <c r="C320" s="16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x14ac:dyDescent="0.2">
      <c r="A321" s="82"/>
      <c r="B321" s="82"/>
      <c r="C321" s="16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x14ac:dyDescent="0.2">
      <c r="A322" s="82"/>
      <c r="B322" s="82"/>
      <c r="C322" s="16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x14ac:dyDescent="0.2">
      <c r="A323" s="82"/>
      <c r="B323" s="82"/>
      <c r="C323" s="16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x14ac:dyDescent="0.2">
      <c r="A324" s="82"/>
      <c r="B324" s="82"/>
      <c r="C324" s="16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x14ac:dyDescent="0.2">
      <c r="A325" s="82"/>
      <c r="B325" s="82"/>
      <c r="C325" s="16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x14ac:dyDescent="0.2">
      <c r="A326" s="82"/>
      <c r="B326" s="82"/>
      <c r="C326" s="16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x14ac:dyDescent="0.2">
      <c r="A327" s="82"/>
      <c r="B327" s="82"/>
      <c r="C327" s="16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x14ac:dyDescent="0.2">
      <c r="A328" s="82"/>
      <c r="B328" s="82"/>
      <c r="C328" s="16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x14ac:dyDescent="0.2">
      <c r="A329" s="82"/>
      <c r="B329" s="82"/>
      <c r="C329" s="16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x14ac:dyDescent="0.2">
      <c r="A330" s="82"/>
      <c r="B330" s="82"/>
      <c r="C330" s="16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x14ac:dyDescent="0.2">
      <c r="A331" s="82"/>
      <c r="B331" s="82"/>
      <c r="C331" s="16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x14ac:dyDescent="0.2">
      <c r="A332" s="82"/>
      <c r="B332" s="82"/>
      <c r="C332" s="16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x14ac:dyDescent="0.2">
      <c r="A333" s="82"/>
      <c r="B333" s="82"/>
      <c r="C333" s="16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x14ac:dyDescent="0.2">
      <c r="A334" s="82"/>
      <c r="B334" s="82"/>
      <c r="C334" s="16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x14ac:dyDescent="0.2">
      <c r="A335" s="82"/>
      <c r="B335" s="82"/>
      <c r="C335" s="16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x14ac:dyDescent="0.2">
      <c r="A336" s="82"/>
      <c r="B336" s="82"/>
      <c r="C336" s="16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x14ac:dyDescent="0.2">
      <c r="A337" s="82"/>
      <c r="B337" s="82"/>
      <c r="C337" s="16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x14ac:dyDescent="0.2">
      <c r="A338" s="82"/>
      <c r="B338" s="82"/>
      <c r="C338" s="16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x14ac:dyDescent="0.2">
      <c r="A339" s="82"/>
      <c r="B339" s="82"/>
      <c r="C339" s="16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x14ac:dyDescent="0.2">
      <c r="A340" s="82"/>
      <c r="B340" s="82"/>
      <c r="C340" s="16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x14ac:dyDescent="0.2">
      <c r="A341" s="82"/>
      <c r="B341" s="82"/>
      <c r="C341" s="16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</sheetData>
  <mergeCells count="2">
    <mergeCell ref="A1:M1"/>
    <mergeCell ref="D4:G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Ankica</cp:lastModifiedBy>
  <cp:lastPrinted>2018-03-07T11:30:52Z</cp:lastPrinted>
  <dcterms:created xsi:type="dcterms:W3CDTF">2013-09-11T11:00:21Z</dcterms:created>
  <dcterms:modified xsi:type="dcterms:W3CDTF">2018-03-08T12:06:20Z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